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Jorge\Google Drive\2018 WHO Consultancy 2018\02.Workshops-trainings-events\JIT TM COVID19\A. Community facilities for COVID-19\BoQ Excel tools\"/>
    </mc:Choice>
  </mc:AlternateContent>
  <bookViews>
    <workbookView xWindow="0" yWindow="0" windowWidth="18950" windowHeight="6990" tabRatio="921"/>
  </bookViews>
  <sheets>
    <sheet name="CONSTRUCTION COVID19 TCCS" sheetId="10" r:id="rId1"/>
    <sheet name="Structures detailed" sheetId="4" r:id="rId2"/>
    <sheet name="WARD MODULE (40 or 20 beds)" sheetId="21" r:id="rId3"/>
    <sheet name="CORE MODULE  " sheetId="22" r:id="rId4"/>
    <sheet name="TOTAL BoQ" sheetId="23" r:id="rId5"/>
  </sheets>
  <definedNames>
    <definedName name="antoine" localSheetId="0">#REF!</definedName>
    <definedName name="antoine" localSheetId="3">#REF!</definedName>
    <definedName name="antoine" localSheetId="4">#REF!</definedName>
    <definedName name="antoine">#REF!</definedName>
    <definedName name="l" localSheetId="0">#REF!</definedName>
    <definedName name="l" localSheetId="3">#REF!</definedName>
    <definedName name="l" localSheetId="4">#REF!</definedName>
    <definedName name="l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1" i="23" l="1"/>
  <c r="O10" i="23"/>
  <c r="F86" i="23"/>
  <c r="F82" i="23"/>
  <c r="F81" i="23"/>
  <c r="F57" i="23"/>
  <c r="F58" i="23"/>
  <c r="F59" i="23"/>
  <c r="F60" i="23"/>
  <c r="F56" i="23"/>
  <c r="G76" i="23"/>
  <c r="G59" i="23"/>
  <c r="G46" i="23"/>
  <c r="G27" i="23"/>
  <c r="I22" i="22"/>
  <c r="I23" i="22"/>
  <c r="G121" i="23"/>
  <c r="G120" i="23"/>
  <c r="G119" i="23"/>
  <c r="G118" i="23"/>
  <c r="G117" i="23"/>
  <c r="G116" i="23"/>
  <c r="G115" i="23"/>
  <c r="G103" i="23"/>
  <c r="D104" i="23"/>
  <c r="F21" i="22"/>
  <c r="I21" i="22" s="1"/>
  <c r="F113" i="22"/>
  <c r="F114" i="22"/>
  <c r="F115" i="22"/>
  <c r="F116" i="22"/>
  <c r="F117" i="22"/>
  <c r="I117" i="22" s="1"/>
  <c r="F118" i="22"/>
  <c r="F119" i="22"/>
  <c r="I119" i="22" s="1"/>
  <c r="F120" i="22"/>
  <c r="I120" i="22" s="1"/>
  <c r="F112" i="22"/>
  <c r="F102" i="22"/>
  <c r="F103" i="22"/>
  <c r="F104" i="22"/>
  <c r="F105" i="22"/>
  <c r="F106" i="22"/>
  <c r="F107" i="22"/>
  <c r="F108" i="22"/>
  <c r="I108" i="22" s="1"/>
  <c r="F109" i="22"/>
  <c r="F101" i="22"/>
  <c r="F98" i="22"/>
  <c r="I98" i="22" s="1"/>
  <c r="F97" i="22"/>
  <c r="I97" i="22"/>
  <c r="F96" i="22"/>
  <c r="F95" i="22"/>
  <c r="I95" i="22" s="1"/>
  <c r="F94" i="22"/>
  <c r="F93" i="22"/>
  <c r="I93" i="22" s="1"/>
  <c r="F92" i="22"/>
  <c r="I92" i="22" s="1"/>
  <c r="F89" i="22"/>
  <c r="I89" i="22" s="1"/>
  <c r="F88" i="22"/>
  <c r="I88" i="22"/>
  <c r="F85" i="22"/>
  <c r="F84" i="22"/>
  <c r="F81" i="22"/>
  <c r="I81" i="22" s="1"/>
  <c r="F80" i="22"/>
  <c r="I80" i="22" s="1"/>
  <c r="F64" i="22"/>
  <c r="F65" i="22"/>
  <c r="F66" i="22"/>
  <c r="F67" i="22"/>
  <c r="F68" i="22"/>
  <c r="F69" i="22"/>
  <c r="F70" i="22"/>
  <c r="I70" i="22" s="1"/>
  <c r="F71" i="22"/>
  <c r="I71" i="22" s="1"/>
  <c r="F72" i="22"/>
  <c r="F73" i="22"/>
  <c r="F74" i="22"/>
  <c r="F75" i="22"/>
  <c r="F76" i="22"/>
  <c r="F77" i="22"/>
  <c r="F63" i="22"/>
  <c r="F60" i="22"/>
  <c r="I60" i="22" s="1"/>
  <c r="F59" i="22"/>
  <c r="F58" i="22"/>
  <c r="F57" i="22"/>
  <c r="F56" i="22"/>
  <c r="F55" i="22"/>
  <c r="I55" i="22" s="1"/>
  <c r="F54" i="22"/>
  <c r="F53" i="22"/>
  <c r="I53" i="22" s="1"/>
  <c r="F52" i="22"/>
  <c r="I52" i="22" s="1"/>
  <c r="F51" i="22"/>
  <c r="F50" i="22"/>
  <c r="F49" i="22"/>
  <c r="F48" i="22"/>
  <c r="F47" i="22"/>
  <c r="I47" i="22" s="1"/>
  <c r="F46" i="22"/>
  <c r="F45" i="22"/>
  <c r="I45" i="22" s="1"/>
  <c r="F27" i="22"/>
  <c r="F28" i="22"/>
  <c r="F29" i="22"/>
  <c r="F30" i="22"/>
  <c r="F31" i="22"/>
  <c r="F32" i="22"/>
  <c r="F33" i="22"/>
  <c r="I33" i="22" s="1"/>
  <c r="F34" i="22"/>
  <c r="F35" i="22"/>
  <c r="F36" i="22"/>
  <c r="F37" i="22"/>
  <c r="F38" i="22"/>
  <c r="F39" i="22"/>
  <c r="F40" i="22"/>
  <c r="F41" i="22"/>
  <c r="I41" i="22" s="1"/>
  <c r="F42" i="22"/>
  <c r="I42" i="22" s="1"/>
  <c r="F26" i="22"/>
  <c r="F11" i="22"/>
  <c r="F12" i="22"/>
  <c r="I12" i="22" s="1"/>
  <c r="F13" i="22"/>
  <c r="I13" i="22" s="1"/>
  <c r="F14" i="22"/>
  <c r="F15" i="22"/>
  <c r="F16" i="22"/>
  <c r="I16" i="22" s="1"/>
  <c r="F17" i="22"/>
  <c r="I17" i="22" s="1"/>
  <c r="F18" i="22"/>
  <c r="I18" i="22" s="1"/>
  <c r="F19" i="22"/>
  <c r="I19" i="22" s="1"/>
  <c r="F20" i="22"/>
  <c r="I20" i="22" s="1"/>
  <c r="F10" i="22"/>
  <c r="I10" i="22" s="1"/>
  <c r="I118" i="22"/>
  <c r="I116" i="22"/>
  <c r="I115" i="22"/>
  <c r="I114" i="22"/>
  <c r="I113" i="22"/>
  <c r="I112" i="22"/>
  <c r="I109" i="22"/>
  <c r="I107" i="22"/>
  <c r="I106" i="22"/>
  <c r="I105" i="22"/>
  <c r="I104" i="22"/>
  <c r="D103" i="22"/>
  <c r="I103" i="22" s="1"/>
  <c r="I102" i="22"/>
  <c r="I101" i="22"/>
  <c r="I96" i="22"/>
  <c r="I94" i="22"/>
  <c r="I85" i="22"/>
  <c r="I84" i="22"/>
  <c r="I86" i="22" s="1"/>
  <c r="I77" i="22"/>
  <c r="I76" i="22"/>
  <c r="I75" i="22"/>
  <c r="I74" i="22"/>
  <c r="I73" i="22"/>
  <c r="I72" i="22"/>
  <c r="I69" i="22"/>
  <c r="I68" i="22"/>
  <c r="I67" i="22"/>
  <c r="I66" i="22"/>
  <c r="I65" i="22"/>
  <c r="I64" i="22"/>
  <c r="I63" i="22"/>
  <c r="I59" i="22"/>
  <c r="I58" i="22"/>
  <c r="I57" i="22"/>
  <c r="I56" i="22"/>
  <c r="I54" i="22"/>
  <c r="I51" i="22"/>
  <c r="I50" i="22"/>
  <c r="I49" i="22"/>
  <c r="I48" i="22"/>
  <c r="I46" i="22"/>
  <c r="I40" i="22"/>
  <c r="I39" i="22"/>
  <c r="I38" i="22"/>
  <c r="I37" i="22"/>
  <c r="I36" i="22"/>
  <c r="I35" i="22"/>
  <c r="I34" i="22"/>
  <c r="I32" i="22"/>
  <c r="I31" i="22"/>
  <c r="I30" i="22"/>
  <c r="I29" i="22"/>
  <c r="I28" i="22"/>
  <c r="I27" i="22"/>
  <c r="I26" i="22"/>
  <c r="I15" i="22"/>
  <c r="I14" i="22"/>
  <c r="I11" i="22"/>
  <c r="I90" i="22" l="1"/>
  <c r="I24" i="22"/>
  <c r="I121" i="22"/>
  <c r="I82" i="22"/>
  <c r="I99" i="22"/>
  <c r="I43" i="22"/>
  <c r="I61" i="22"/>
  <c r="I78" i="22"/>
  <c r="I110" i="22"/>
  <c r="Q108" i="21"/>
  <c r="Q101" i="21"/>
  <c r="Q98" i="21"/>
  <c r="Q91" i="21"/>
  <c r="Q88" i="21"/>
  <c r="H106" i="21"/>
  <c r="H107" i="21"/>
  <c r="H108" i="21"/>
  <c r="H109" i="21"/>
  <c r="H110" i="21"/>
  <c r="F118" i="23" s="1"/>
  <c r="H111" i="21"/>
  <c r="F119" i="23" s="1"/>
  <c r="H112" i="21"/>
  <c r="H113" i="21"/>
  <c r="N113" i="21"/>
  <c r="Q113" i="21" s="1"/>
  <c r="N112" i="21"/>
  <c r="Q112" i="21" s="1"/>
  <c r="N111" i="21"/>
  <c r="Q111" i="21" s="1"/>
  <c r="N110" i="21"/>
  <c r="Q110" i="21" s="1"/>
  <c r="N109" i="21"/>
  <c r="Q109" i="21" s="1"/>
  <c r="N108" i="21"/>
  <c r="N107" i="21"/>
  <c r="Q107" i="21" s="1"/>
  <c r="N106" i="21"/>
  <c r="Q106" i="21" s="1"/>
  <c r="N105" i="21"/>
  <c r="Q105" i="21" s="1"/>
  <c r="N102" i="21"/>
  <c r="Q102" i="21" s="1"/>
  <c r="N101" i="21"/>
  <c r="N100" i="21"/>
  <c r="Q100" i="21" s="1"/>
  <c r="N99" i="21"/>
  <c r="Q99" i="21" s="1"/>
  <c r="N98" i="21"/>
  <c r="N97" i="21"/>
  <c r="Q97" i="21" s="1"/>
  <c r="N96" i="21"/>
  <c r="Q96" i="21" s="1"/>
  <c r="N95" i="21"/>
  <c r="Q95" i="21" s="1"/>
  <c r="N94" i="21"/>
  <c r="Q94" i="21" s="1"/>
  <c r="N91" i="21"/>
  <c r="N90" i="21"/>
  <c r="Q90" i="21" s="1"/>
  <c r="N89" i="21"/>
  <c r="Q89" i="21" s="1"/>
  <c r="N88" i="21"/>
  <c r="N87" i="21"/>
  <c r="Q87" i="21" s="1"/>
  <c r="N86" i="21"/>
  <c r="Q86" i="21" s="1"/>
  <c r="N12" i="21"/>
  <c r="Q12" i="21" s="1"/>
  <c r="F117" i="23" l="1"/>
  <c r="Q103" i="21"/>
  <c r="K108" i="21"/>
  <c r="G107" i="23" s="1"/>
  <c r="F116" i="23"/>
  <c r="K113" i="21"/>
  <c r="F121" i="23"/>
  <c r="K111" i="21"/>
  <c r="G110" i="23" s="1"/>
  <c r="K107" i="21"/>
  <c r="G106" i="23" s="1"/>
  <c r="F115" i="23"/>
  <c r="K106" i="21"/>
  <c r="G105" i="23" s="1"/>
  <c r="F114" i="23"/>
  <c r="K112" i="21"/>
  <c r="F120" i="23"/>
  <c r="K110" i="21"/>
  <c r="G109" i="23" s="1"/>
  <c r="K109" i="21"/>
  <c r="G108" i="23" s="1"/>
  <c r="I122" i="22"/>
  <c r="Q114" i="21"/>
  <c r="N85" i="21"/>
  <c r="Q85" i="21" s="1"/>
  <c r="Q92" i="21" s="1"/>
  <c r="N82" i="21"/>
  <c r="Q82" i="21" s="1"/>
  <c r="N81" i="21"/>
  <c r="Q81" i="21" s="1"/>
  <c r="N78" i="21"/>
  <c r="Q78" i="21" s="1"/>
  <c r="Q79" i="21" s="1"/>
  <c r="N62" i="21"/>
  <c r="Q62" i="21" s="1"/>
  <c r="N63" i="21"/>
  <c r="Q63" i="21" s="1"/>
  <c r="N64" i="21"/>
  <c r="Q64" i="21" s="1"/>
  <c r="N65" i="21"/>
  <c r="Q65" i="21" s="1"/>
  <c r="N66" i="21"/>
  <c r="Q66" i="21" s="1"/>
  <c r="N67" i="21"/>
  <c r="Q67" i="21" s="1"/>
  <c r="N68" i="21"/>
  <c r="Q68" i="21" s="1"/>
  <c r="N69" i="21"/>
  <c r="Q69" i="21" s="1"/>
  <c r="N70" i="21"/>
  <c r="Q70" i="21" s="1"/>
  <c r="N71" i="21"/>
  <c r="Q71" i="21" s="1"/>
  <c r="N72" i="21"/>
  <c r="Q72" i="21" s="1"/>
  <c r="N73" i="21"/>
  <c r="Q73" i="21" s="1"/>
  <c r="N74" i="21"/>
  <c r="Q74" i="21" s="1"/>
  <c r="N75" i="21"/>
  <c r="Q75" i="21" s="1"/>
  <c r="N61" i="21"/>
  <c r="Q61" i="21" s="1"/>
  <c r="N49" i="21"/>
  <c r="Q49" i="21" s="1"/>
  <c r="N50" i="21"/>
  <c r="Q50" i="21" s="1"/>
  <c r="N51" i="21"/>
  <c r="Q51" i="21" s="1"/>
  <c r="N52" i="21"/>
  <c r="Q52" i="21" s="1"/>
  <c r="N53" i="21"/>
  <c r="Q53" i="21" s="1"/>
  <c r="N54" i="21"/>
  <c r="Q54" i="21" s="1"/>
  <c r="N55" i="21"/>
  <c r="Q55" i="21" s="1"/>
  <c r="N56" i="21"/>
  <c r="Q56" i="21" s="1"/>
  <c r="N57" i="21"/>
  <c r="Q57" i="21" s="1"/>
  <c r="N58" i="21"/>
  <c r="Q58" i="21" s="1"/>
  <c r="N48" i="21"/>
  <c r="Q48" i="21" s="1"/>
  <c r="N30" i="21"/>
  <c r="Q30" i="21" s="1"/>
  <c r="N31" i="21"/>
  <c r="Q31" i="21" s="1"/>
  <c r="N32" i="21"/>
  <c r="Q32" i="21" s="1"/>
  <c r="N33" i="21"/>
  <c r="Q33" i="21" s="1"/>
  <c r="N34" i="21"/>
  <c r="Q34" i="21" s="1"/>
  <c r="N35" i="21"/>
  <c r="Q35" i="21" s="1"/>
  <c r="N36" i="21"/>
  <c r="Q36" i="21" s="1"/>
  <c r="N37" i="21"/>
  <c r="Q37" i="21" s="1"/>
  <c r="N38" i="21"/>
  <c r="Q38" i="21" s="1"/>
  <c r="N39" i="21"/>
  <c r="Q39" i="21" s="1"/>
  <c r="N40" i="21"/>
  <c r="Q40" i="21" s="1"/>
  <c r="N41" i="21"/>
  <c r="Q41" i="21" s="1"/>
  <c r="N42" i="21"/>
  <c r="Q42" i="21" s="1"/>
  <c r="N43" i="21"/>
  <c r="Q43" i="21" s="1"/>
  <c r="N44" i="21"/>
  <c r="Q44" i="21" s="1"/>
  <c r="N45" i="21"/>
  <c r="Q45" i="21" s="1"/>
  <c r="N29" i="21"/>
  <c r="Q29" i="21" s="1"/>
  <c r="N13" i="21"/>
  <c r="Q13" i="21" s="1"/>
  <c r="N14" i="21"/>
  <c r="Q14" i="21" s="1"/>
  <c r="N15" i="21"/>
  <c r="Q15" i="21" s="1"/>
  <c r="N16" i="21"/>
  <c r="Q16" i="21" s="1"/>
  <c r="N17" i="21"/>
  <c r="Q17" i="21" s="1"/>
  <c r="N18" i="21"/>
  <c r="Q18" i="21" s="1"/>
  <c r="N19" i="21"/>
  <c r="Q19" i="21" s="1"/>
  <c r="N20" i="21"/>
  <c r="Q20" i="21" s="1"/>
  <c r="N21" i="21"/>
  <c r="Q21" i="21" s="1"/>
  <c r="N22" i="21"/>
  <c r="Q22" i="21" s="1"/>
  <c r="N23" i="21"/>
  <c r="Q23" i="21" s="1"/>
  <c r="N24" i="21"/>
  <c r="Q24" i="21" s="1"/>
  <c r="N25" i="21"/>
  <c r="Q25" i="21" s="1"/>
  <c r="N26" i="21"/>
  <c r="Q26" i="21" s="1"/>
  <c r="H105" i="21"/>
  <c r="H86" i="21"/>
  <c r="H87" i="21"/>
  <c r="H88" i="21"/>
  <c r="H89" i="21"/>
  <c r="H90" i="21"/>
  <c r="H91" i="21"/>
  <c r="H85" i="21"/>
  <c r="H82" i="21"/>
  <c r="H81" i="21"/>
  <c r="H78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61" i="21"/>
  <c r="H50" i="21"/>
  <c r="H51" i="21"/>
  <c r="H52" i="21"/>
  <c r="H53" i="21"/>
  <c r="H54" i="21"/>
  <c r="H55" i="21"/>
  <c r="H56" i="21"/>
  <c r="H57" i="21"/>
  <c r="H58" i="21"/>
  <c r="H49" i="21"/>
  <c r="H48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30" i="21"/>
  <c r="H29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12" i="21"/>
  <c r="Q46" i="21" l="1"/>
  <c r="Q27" i="21"/>
  <c r="K39" i="21"/>
  <c r="G38" i="23" s="1"/>
  <c r="F37" i="23"/>
  <c r="K53" i="21"/>
  <c r="G52" i="23" s="1"/>
  <c r="F51" i="23"/>
  <c r="K90" i="21"/>
  <c r="G89" i="23" s="1"/>
  <c r="F98" i="23"/>
  <c r="K19" i="21"/>
  <c r="G18" i="23" s="1"/>
  <c r="F17" i="23"/>
  <c r="K48" i="21"/>
  <c r="F46" i="23"/>
  <c r="K52" i="21"/>
  <c r="G51" i="23" s="1"/>
  <c r="F50" i="23"/>
  <c r="K63" i="21"/>
  <c r="F66" i="23"/>
  <c r="K89" i="21"/>
  <c r="F97" i="23"/>
  <c r="K26" i="21"/>
  <c r="F24" i="23"/>
  <c r="K18" i="21"/>
  <c r="G17" i="23" s="1"/>
  <c r="F16" i="23"/>
  <c r="K45" i="21"/>
  <c r="F43" i="23"/>
  <c r="K37" i="21"/>
  <c r="G36" i="23" s="1"/>
  <c r="F35" i="23"/>
  <c r="K49" i="21"/>
  <c r="G48" i="23" s="1"/>
  <c r="F47" i="23"/>
  <c r="K51" i="21"/>
  <c r="G50" i="23" s="1"/>
  <c r="F49" i="23"/>
  <c r="K70" i="21"/>
  <c r="G69" i="23" s="1"/>
  <c r="F73" i="23"/>
  <c r="K62" i="21"/>
  <c r="G61" i="23" s="1"/>
  <c r="F65" i="23"/>
  <c r="K88" i="21"/>
  <c r="F96" i="23"/>
  <c r="K25" i="21"/>
  <c r="G24" i="23" s="1"/>
  <c r="F23" i="23"/>
  <c r="K17" i="21"/>
  <c r="G16" i="23" s="1"/>
  <c r="F15" i="23"/>
  <c r="K44" i="21"/>
  <c r="G43" i="23" s="1"/>
  <c r="F42" i="23"/>
  <c r="K36" i="21"/>
  <c r="G35" i="23" s="1"/>
  <c r="F34" i="23"/>
  <c r="K58" i="21"/>
  <c r="G57" i="23" s="1"/>
  <c r="F61" i="23"/>
  <c r="K50" i="21"/>
  <c r="G49" i="23" s="1"/>
  <c r="F48" i="23"/>
  <c r="K69" i="21"/>
  <c r="G68" i="23" s="1"/>
  <c r="F72" i="23"/>
  <c r="K78" i="21"/>
  <c r="F85" i="23"/>
  <c r="K87" i="21"/>
  <c r="G86" i="23" s="1"/>
  <c r="F95" i="23"/>
  <c r="K20" i="21"/>
  <c r="G19" i="23" s="1"/>
  <c r="F18" i="23"/>
  <c r="K31" i="21"/>
  <c r="G30" i="23" s="1"/>
  <c r="F29" i="23"/>
  <c r="K64" i="21"/>
  <c r="F67" i="23"/>
  <c r="K30" i="21"/>
  <c r="G29" i="23" s="1"/>
  <c r="F28" i="23"/>
  <c r="K71" i="21"/>
  <c r="G70" i="23" s="1"/>
  <c r="F74" i="23"/>
  <c r="K16" i="21"/>
  <c r="G15" i="23" s="1"/>
  <c r="F14" i="23"/>
  <c r="K43" i="21"/>
  <c r="G42" i="23" s="1"/>
  <c r="F41" i="23"/>
  <c r="K57" i="21"/>
  <c r="G56" i="23" s="1"/>
  <c r="F55" i="23"/>
  <c r="K68" i="21"/>
  <c r="G67" i="23" s="1"/>
  <c r="F71" i="23"/>
  <c r="K86" i="21"/>
  <c r="G85" i="23" s="1"/>
  <c r="G87" i="23" s="1"/>
  <c r="F94" i="23"/>
  <c r="K23" i="21"/>
  <c r="G22" i="23" s="1"/>
  <c r="F21" i="23"/>
  <c r="K42" i="21"/>
  <c r="G41" i="23" s="1"/>
  <c r="F40" i="23"/>
  <c r="K34" i="21"/>
  <c r="G33" i="23" s="1"/>
  <c r="F32" i="23"/>
  <c r="K56" i="21"/>
  <c r="G55" i="23" s="1"/>
  <c r="F54" i="23"/>
  <c r="K67" i="21"/>
  <c r="G66" i="23" s="1"/>
  <c r="F70" i="23"/>
  <c r="K82" i="21"/>
  <c r="G81" i="23" s="1"/>
  <c r="F90" i="23"/>
  <c r="K105" i="21"/>
  <c r="F113" i="23"/>
  <c r="K22" i="21"/>
  <c r="G21" i="23" s="1"/>
  <c r="F20" i="23"/>
  <c r="K14" i="21"/>
  <c r="G13" i="23" s="1"/>
  <c r="F12" i="23"/>
  <c r="K41" i="21"/>
  <c r="G40" i="23" s="1"/>
  <c r="F39" i="23"/>
  <c r="K33" i="21"/>
  <c r="G32" i="23" s="1"/>
  <c r="F31" i="23"/>
  <c r="K55" i="21"/>
  <c r="G54" i="23" s="1"/>
  <c r="F53" i="23"/>
  <c r="K74" i="21"/>
  <c r="G73" i="23" s="1"/>
  <c r="F77" i="23"/>
  <c r="K66" i="21"/>
  <c r="G65" i="23" s="1"/>
  <c r="F69" i="23"/>
  <c r="K85" i="21"/>
  <c r="F93" i="23"/>
  <c r="K29" i="21"/>
  <c r="G28" i="23" s="1"/>
  <c r="F27" i="23"/>
  <c r="K72" i="21"/>
  <c r="G71" i="23" s="1"/>
  <c r="F75" i="23"/>
  <c r="K12" i="21"/>
  <c r="F10" i="23"/>
  <c r="K38" i="21"/>
  <c r="G37" i="23" s="1"/>
  <c r="F36" i="23"/>
  <c r="K24" i="21"/>
  <c r="G23" i="23" s="1"/>
  <c r="F22" i="23"/>
  <c r="K35" i="21"/>
  <c r="G34" i="23" s="1"/>
  <c r="F33" i="23"/>
  <c r="K61" i="21"/>
  <c r="G60" i="23" s="1"/>
  <c r="F64" i="23"/>
  <c r="K81" i="21"/>
  <c r="F89" i="23"/>
  <c r="K15" i="21"/>
  <c r="G14" i="23" s="1"/>
  <c r="F13" i="23"/>
  <c r="K75" i="21"/>
  <c r="G74" i="23" s="1"/>
  <c r="F78" i="23"/>
  <c r="K21" i="21"/>
  <c r="G20" i="23" s="1"/>
  <c r="F19" i="23"/>
  <c r="K13" i="21"/>
  <c r="G12" i="23" s="1"/>
  <c r="F11" i="23"/>
  <c r="K40" i="21"/>
  <c r="G39" i="23" s="1"/>
  <c r="F38" i="23"/>
  <c r="K32" i="21"/>
  <c r="G31" i="23" s="1"/>
  <c r="F30" i="23"/>
  <c r="K54" i="21"/>
  <c r="G53" i="23" s="1"/>
  <c r="F52" i="23"/>
  <c r="K73" i="21"/>
  <c r="G72" i="23" s="1"/>
  <c r="F76" i="23"/>
  <c r="K65" i="21"/>
  <c r="G64" i="23" s="1"/>
  <c r="F68" i="23"/>
  <c r="K91" i="21"/>
  <c r="G90" i="23" s="1"/>
  <c r="F99" i="23"/>
  <c r="Q76" i="21"/>
  <c r="Q83" i="21"/>
  <c r="Q59" i="21"/>
  <c r="Q115" i="21" s="1"/>
  <c r="K92" i="21"/>
  <c r="H102" i="21"/>
  <c r="H101" i="21"/>
  <c r="H100" i="21"/>
  <c r="H99" i="21"/>
  <c r="H98" i="21"/>
  <c r="H97" i="21"/>
  <c r="D96" i="21"/>
  <c r="H96" i="21" s="1"/>
  <c r="H95" i="21"/>
  <c r="H94" i="21"/>
  <c r="M59" i="10"/>
  <c r="M63" i="10"/>
  <c r="M67" i="10"/>
  <c r="M69" i="10"/>
  <c r="S69" i="10" s="1"/>
  <c r="Q69" i="10"/>
  <c r="P69" i="10"/>
  <c r="M68" i="10"/>
  <c r="S68" i="10" s="1"/>
  <c r="Q68" i="10"/>
  <c r="O68" i="10"/>
  <c r="M66" i="10"/>
  <c r="S66" i="10" s="1"/>
  <c r="Q66" i="10"/>
  <c r="O66" i="10"/>
  <c r="M62" i="10"/>
  <c r="S62" i="10" s="1"/>
  <c r="M54" i="10"/>
  <c r="N54" i="10" s="1"/>
  <c r="O54" i="10"/>
  <c r="M53" i="10"/>
  <c r="N53" i="10" s="1"/>
  <c r="S53" i="10"/>
  <c r="R53" i="10"/>
  <c r="M52" i="10"/>
  <c r="N52" i="10" s="1"/>
  <c r="M51" i="10"/>
  <c r="S51" i="10" s="1"/>
  <c r="M50" i="10"/>
  <c r="R50" i="10" s="1"/>
  <c r="N50" i="10"/>
  <c r="M49" i="10"/>
  <c r="S49" i="10" s="1"/>
  <c r="M48" i="10"/>
  <c r="R48" i="10" s="1"/>
  <c r="M47" i="10"/>
  <c r="O47" i="10" s="1"/>
  <c r="M46" i="10"/>
  <c r="N46" i="10" s="1"/>
  <c r="Q46" i="10"/>
  <c r="O46" i="10"/>
  <c r="M41" i="10"/>
  <c r="S41" i="10" s="1"/>
  <c r="M40" i="10"/>
  <c r="S40" i="10" s="1"/>
  <c r="M39" i="10"/>
  <c r="S39" i="10" s="1"/>
  <c r="Q39" i="10"/>
  <c r="M38" i="10"/>
  <c r="S38" i="10" s="1"/>
  <c r="R38" i="10"/>
  <c r="Q38" i="10"/>
  <c r="P38" i="10"/>
  <c r="N38" i="10"/>
  <c r="M37" i="10"/>
  <c r="S37" i="10" s="1"/>
  <c r="Q37" i="10"/>
  <c r="P37" i="10"/>
  <c r="O37" i="10"/>
  <c r="N37" i="10"/>
  <c r="M36" i="10"/>
  <c r="S36" i="10" s="1"/>
  <c r="P36" i="10"/>
  <c r="O36" i="10"/>
  <c r="N36" i="10"/>
  <c r="M35" i="10"/>
  <c r="S35" i="10" s="1"/>
  <c r="R35" i="10"/>
  <c r="P35" i="10"/>
  <c r="M34" i="10"/>
  <c r="S34" i="10" s="1"/>
  <c r="M33" i="10"/>
  <c r="S33" i="10" s="1"/>
  <c r="M32" i="10"/>
  <c r="S32" i="10" s="1"/>
  <c r="R32" i="10"/>
  <c r="Q32" i="10"/>
  <c r="M31" i="10"/>
  <c r="S31" i="10" s="1"/>
  <c r="M30" i="10"/>
  <c r="S30" i="10" s="1"/>
  <c r="P30" i="10"/>
  <c r="O30" i="10"/>
  <c r="M29" i="10"/>
  <c r="S29" i="10" s="1"/>
  <c r="P29" i="10"/>
  <c r="M28" i="10"/>
  <c r="R28" i="10" s="1"/>
  <c r="S28" i="10"/>
  <c r="M27" i="10"/>
  <c r="S27" i="10" s="1"/>
  <c r="R27" i="10"/>
  <c r="Q27" i="10"/>
  <c r="M26" i="10"/>
  <c r="S26" i="10" s="1"/>
  <c r="Q26" i="10"/>
  <c r="O26" i="10"/>
  <c r="N26" i="10"/>
  <c r="M25" i="10"/>
  <c r="S25" i="10" s="1"/>
  <c r="M24" i="10"/>
  <c r="S24" i="10" s="1"/>
  <c r="R24" i="10"/>
  <c r="Q24" i="10"/>
  <c r="N24" i="10"/>
  <c r="M23" i="10"/>
  <c r="S23" i="10" s="1"/>
  <c r="N23" i="10"/>
  <c r="M22" i="10"/>
  <c r="S22" i="10" s="1"/>
  <c r="M21" i="10"/>
  <c r="O21" i="10" s="1"/>
  <c r="M20" i="10"/>
  <c r="S20" i="10" s="1"/>
  <c r="R20" i="10"/>
  <c r="P23" i="10" l="1"/>
  <c r="N29" i="10"/>
  <c r="R69" i="10"/>
  <c r="Q23" i="10"/>
  <c r="N25" i="10"/>
  <c r="P26" i="10"/>
  <c r="N28" i="10"/>
  <c r="O29" i="10"/>
  <c r="Q30" i="10"/>
  <c r="R30" i="10"/>
  <c r="N34" i="10"/>
  <c r="R37" i="10"/>
  <c r="O25" i="10"/>
  <c r="P25" i="10"/>
  <c r="P28" i="10"/>
  <c r="Q29" i="10"/>
  <c r="R47" i="10"/>
  <c r="R52" i="10"/>
  <c r="Q62" i="10"/>
  <c r="O28" i="10"/>
  <c r="S21" i="10"/>
  <c r="O24" i="10"/>
  <c r="Q25" i="10"/>
  <c r="O27" i="10"/>
  <c r="Q28" i="10"/>
  <c r="R29" i="10"/>
  <c r="Q31" i="10"/>
  <c r="N35" i="10"/>
  <c r="Q36" i="10"/>
  <c r="Q40" i="10"/>
  <c r="N69" i="10"/>
  <c r="P24" i="10"/>
  <c r="R25" i="10"/>
  <c r="P27" i="10"/>
  <c r="O35" i="10"/>
  <c r="O38" i="10"/>
  <c r="R40" i="10"/>
  <c r="Q48" i="10"/>
  <c r="O53" i="10"/>
  <c r="N66" i="10"/>
  <c r="O69" i="10"/>
  <c r="P21" i="10"/>
  <c r="N31" i="10"/>
  <c r="O32" i="10"/>
  <c r="P33" i="10"/>
  <c r="Q34" i="10"/>
  <c r="N39" i="10"/>
  <c r="O40" i="10"/>
  <c r="P41" i="10"/>
  <c r="O52" i="10"/>
  <c r="P53" i="10"/>
  <c r="R54" i="10"/>
  <c r="N62" i="10"/>
  <c r="O20" i="10"/>
  <c r="P22" i="10"/>
  <c r="P20" i="10"/>
  <c r="Q21" i="10"/>
  <c r="Q22" i="10"/>
  <c r="R23" i="10"/>
  <c r="N27" i="10"/>
  <c r="N30" i="10"/>
  <c r="O31" i="10"/>
  <c r="P32" i="10"/>
  <c r="Q33" i="10"/>
  <c r="R34" i="10"/>
  <c r="O39" i="10"/>
  <c r="P40" i="10"/>
  <c r="Q41" i="10"/>
  <c r="P47" i="10"/>
  <c r="R49" i="10"/>
  <c r="P52" i="10"/>
  <c r="Q53" i="10"/>
  <c r="S54" i="10"/>
  <c r="O62" i="10"/>
  <c r="Q20" i="10"/>
  <c r="R21" i="10"/>
  <c r="R22" i="10"/>
  <c r="P31" i="10"/>
  <c r="R33" i="10"/>
  <c r="P39" i="10"/>
  <c r="R41" i="10"/>
  <c r="Q47" i="10"/>
  <c r="Q52" i="10"/>
  <c r="P62" i="10"/>
  <c r="N68" i="10"/>
  <c r="R31" i="10"/>
  <c r="R39" i="10"/>
  <c r="P46" i="10"/>
  <c r="S47" i="10"/>
  <c r="S50" i="10"/>
  <c r="S52" i="10"/>
  <c r="R62" i="10"/>
  <c r="P66" i="10"/>
  <c r="P68" i="10"/>
  <c r="N21" i="10"/>
  <c r="N22" i="10"/>
  <c r="O23" i="10"/>
  <c r="R26" i="10"/>
  <c r="N33" i="10"/>
  <c r="O34" i="10"/>
  <c r="N41" i="10"/>
  <c r="R46" i="10"/>
  <c r="P54" i="10"/>
  <c r="R66" i="10"/>
  <c r="R68" i="10"/>
  <c r="N20" i="10"/>
  <c r="O22" i="10"/>
  <c r="N32" i="10"/>
  <c r="O33" i="10"/>
  <c r="P34" i="10"/>
  <c r="Q35" i="10"/>
  <c r="R36" i="10"/>
  <c r="N40" i="10"/>
  <c r="O41" i="10"/>
  <c r="S46" i="10"/>
  <c r="S48" i="10"/>
  <c r="Q54" i="10"/>
  <c r="P67" i="10"/>
  <c r="O67" i="10"/>
  <c r="N67" i="10"/>
  <c r="R67" i="10"/>
  <c r="Q67" i="10"/>
  <c r="S67" i="10"/>
  <c r="N63" i="10"/>
  <c r="R63" i="10"/>
  <c r="Q63" i="10"/>
  <c r="O63" i="10"/>
  <c r="S63" i="10"/>
  <c r="P63" i="10"/>
  <c r="N59" i="10"/>
  <c r="R59" i="10"/>
  <c r="Q59" i="10"/>
  <c r="P59" i="10"/>
  <c r="S59" i="10"/>
  <c r="O59" i="10"/>
  <c r="N51" i="10"/>
  <c r="O50" i="10"/>
  <c r="N48" i="10"/>
  <c r="P50" i="10"/>
  <c r="N47" i="10"/>
  <c r="O48" i="10"/>
  <c r="P49" i="10"/>
  <c r="Q50" i="10"/>
  <c r="R51" i="10"/>
  <c r="O51" i="10"/>
  <c r="N49" i="10"/>
  <c r="P51" i="10"/>
  <c r="O49" i="10"/>
  <c r="Q51" i="10"/>
  <c r="P48" i="10"/>
  <c r="Q49" i="10"/>
  <c r="M60" i="10"/>
  <c r="M61" i="10"/>
  <c r="M64" i="10"/>
  <c r="M65" i="10"/>
  <c r="K83" i="21"/>
  <c r="G82" i="23" s="1"/>
  <c r="G83" i="23" s="1"/>
  <c r="K76" i="21"/>
  <c r="G75" i="23" s="1"/>
  <c r="G91" i="23"/>
  <c r="K97" i="21"/>
  <c r="G96" i="23" s="1"/>
  <c r="F105" i="23"/>
  <c r="G44" i="23"/>
  <c r="K98" i="21"/>
  <c r="G97" i="23" s="1"/>
  <c r="F106" i="23"/>
  <c r="K96" i="21"/>
  <c r="G95" i="23" s="1"/>
  <c r="F104" i="23"/>
  <c r="K99" i="21"/>
  <c r="G98" i="23" s="1"/>
  <c r="F107" i="23"/>
  <c r="K100" i="21"/>
  <c r="G99" i="23" s="1"/>
  <c r="F108" i="23"/>
  <c r="K101" i="21"/>
  <c r="F109" i="23"/>
  <c r="K27" i="21"/>
  <c r="G10" i="23"/>
  <c r="G11" i="23"/>
  <c r="G25" i="23" s="1"/>
  <c r="K94" i="21"/>
  <c r="G93" i="23" s="1"/>
  <c r="F102" i="23"/>
  <c r="K102" i="21"/>
  <c r="F110" i="23"/>
  <c r="K114" i="21"/>
  <c r="G113" i="23" s="1"/>
  <c r="G104" i="23"/>
  <c r="K95" i="21"/>
  <c r="G94" i="23" s="1"/>
  <c r="F103" i="23"/>
  <c r="K46" i="21"/>
  <c r="K79" i="21"/>
  <c r="G78" i="23" s="1"/>
  <c r="G77" i="23"/>
  <c r="K59" i="21"/>
  <c r="G58" i="23" s="1"/>
  <c r="G47" i="23"/>
  <c r="N65" i="10" l="1"/>
  <c r="R65" i="10"/>
  <c r="Q65" i="10"/>
  <c r="P65" i="10"/>
  <c r="O65" i="10"/>
  <c r="S65" i="10"/>
  <c r="O64" i="10"/>
  <c r="N64" i="10"/>
  <c r="P64" i="10"/>
  <c r="S64" i="10"/>
  <c r="R64" i="10"/>
  <c r="Q64" i="10"/>
  <c r="O61" i="10"/>
  <c r="N61" i="10"/>
  <c r="R61" i="10"/>
  <c r="Q61" i="10"/>
  <c r="P61" i="10"/>
  <c r="S61" i="10"/>
  <c r="N60" i="10"/>
  <c r="O60" i="10"/>
  <c r="S60" i="10"/>
  <c r="R60" i="10"/>
  <c r="Q60" i="10"/>
  <c r="P60" i="10"/>
  <c r="G79" i="23"/>
  <c r="G62" i="23"/>
  <c r="G100" i="23"/>
  <c r="K103" i="21"/>
  <c r="G102" i="23" l="1"/>
  <c r="G111" i="23" s="1"/>
  <c r="K115" i="21"/>
  <c r="G114" i="23" s="1"/>
  <c r="G122" i="23" s="1"/>
  <c r="G123" i="23" s="1"/>
</calcChain>
</file>

<file path=xl/sharedStrings.xml><?xml version="1.0" encoding="utf-8"?>
<sst xmlns="http://schemas.openxmlformats.org/spreadsheetml/2006/main" count="1187" uniqueCount="196">
  <si>
    <t>TOTAL</t>
  </si>
  <si>
    <t>UNIT</t>
  </si>
  <si>
    <t>ITEM</t>
  </si>
  <si>
    <t>Basin</t>
  </si>
  <si>
    <t>Grease Trap</t>
  </si>
  <si>
    <t>PVC Glue</t>
  </si>
  <si>
    <t>unit</t>
  </si>
  <si>
    <t>units</t>
  </si>
  <si>
    <t>lineal mts.</t>
  </si>
  <si>
    <t>tubes</t>
  </si>
  <si>
    <t>mts</t>
  </si>
  <si>
    <t>Tee 25 mm</t>
  </si>
  <si>
    <t xml:space="preserve">Elbow 25mm </t>
  </si>
  <si>
    <t xml:space="preserve">Gate Valves 25mm </t>
  </si>
  <si>
    <t xml:space="preserve">Water supply points connections </t>
  </si>
  <si>
    <t>connections</t>
  </si>
  <si>
    <t>Macerator</t>
  </si>
  <si>
    <t>32 mm PVC Gate valve</t>
  </si>
  <si>
    <t>32 mm Flexible grey PVC Pipe</t>
  </si>
  <si>
    <t>32 mm PVC Tee</t>
  </si>
  <si>
    <t>Shower (1 x 20 persons)</t>
  </si>
  <si>
    <t>SUBTOTAL SANITATION</t>
  </si>
  <si>
    <t>SUBTOTAL WATER DISTRIBUTION NETWORK</t>
  </si>
  <si>
    <t>F1. WATER DISTRIBUTION NETWORK</t>
  </si>
  <si>
    <t>F1. SANITATION</t>
  </si>
  <si>
    <t>F2. ELECTRICITY</t>
  </si>
  <si>
    <t>PVC pressure tubing 3/4 "</t>
  </si>
  <si>
    <t>PVC ball valves 3/4 "</t>
  </si>
  <si>
    <t>PVC valve, tank outlet 1 1/2 "</t>
  </si>
  <si>
    <t>Tanks HDPE 5000 L</t>
  </si>
  <si>
    <t>Red plastic paint (5Kg)</t>
  </si>
  <si>
    <t>Yellow plastic paint (5Kg)</t>
  </si>
  <si>
    <t>Green plastic paint (5Kg)</t>
  </si>
  <si>
    <t>Teflon</t>
  </si>
  <si>
    <t>Flexible irrigation hose 3/4 " with nozzle</t>
  </si>
  <si>
    <t>Staples for cable (100 units box)</t>
  </si>
  <si>
    <t>LED Lights 20W</t>
  </si>
  <si>
    <t>LED Lights 10W</t>
  </si>
  <si>
    <t>Unit</t>
  </si>
  <si>
    <t>Radio System</t>
  </si>
  <si>
    <t>Internet System</t>
  </si>
  <si>
    <t>Units</t>
  </si>
  <si>
    <t>m</t>
  </si>
  <si>
    <t>Extinguishers CO2 6Kg</t>
  </si>
  <si>
    <t>Extinguishers ABC powder 6kg</t>
  </si>
  <si>
    <t>Fence</t>
  </si>
  <si>
    <t>Protective electrical panels</t>
  </si>
  <si>
    <t>F2. TELECOM</t>
  </si>
  <si>
    <t>F2. FIRE</t>
  </si>
  <si>
    <t>SUBTOTAL ELECTRICITY</t>
  </si>
  <si>
    <t>SUBTOTAL TELECOM</t>
  </si>
  <si>
    <t>SUBTOTAL FIRE</t>
  </si>
  <si>
    <t>F3. VENTILATION</t>
  </si>
  <si>
    <t>Medical equipment X-Ray</t>
  </si>
  <si>
    <t>SUBTOTAL VENTILATION</t>
  </si>
  <si>
    <t>SUBTOTAL STRUCTURES</t>
  </si>
  <si>
    <t>IPC Bodys Bags</t>
  </si>
  <si>
    <t>IPC Bucket for desinfection 120L</t>
  </si>
  <si>
    <t>IPC Bucket for laundry 120 L</t>
  </si>
  <si>
    <t>IPC Sprayers 10 L</t>
  </si>
  <si>
    <t>IPC Mope</t>
  </si>
  <si>
    <t>Individual ventilators</t>
  </si>
  <si>
    <t>Sing post</t>
  </si>
  <si>
    <t>OPTION II
Basic construction (wood + tarpaurline)</t>
  </si>
  <si>
    <t>Prefabricated wc</t>
  </si>
  <si>
    <t>1 tent</t>
  </si>
  <si>
    <t xml:space="preserve">2 tents </t>
  </si>
  <si>
    <t>Prefabricated</t>
  </si>
  <si>
    <t>OPTION I
Tends + prefabricated model</t>
  </si>
  <si>
    <t>nails 
(7 cm)
unit: uds</t>
  </si>
  <si>
    <t>tarpaurline 
(2mx3m)
unit: uds</t>
  </si>
  <si>
    <t>hinges
unit: uds</t>
  </si>
  <si>
    <t>playwood 
(1,22 m x 2,44 m)
unit: uds</t>
  </si>
  <si>
    <t>Structure Water Modules W3 (2m x 6m x 2,40m)</t>
  </si>
  <si>
    <t>Structure Water Modules W5 (2m x 10m x 2,40m)</t>
  </si>
  <si>
    <t>Structure Shelter Modules Sh3 (6m x 6m x 2,40m)</t>
  </si>
  <si>
    <t>Structure Shelter Modules Sh2 (6m x 4m x 2,40m)</t>
  </si>
  <si>
    <t>Structure Beds Module (1,2m x 2,4m x 0,10m)</t>
  </si>
  <si>
    <t>Structure Shelter Modules Sh4 (6m x 8m x 2,40m)</t>
  </si>
  <si>
    <t>Structure Shelter Modules Sh5 (6m x 10m)</t>
  </si>
  <si>
    <t>Structure Doors Module (2m x 1,2m - 2 units)</t>
  </si>
  <si>
    <t>Structure Corner module (2m x 1,2m x 1m)</t>
  </si>
  <si>
    <t>Structure Storage Module St5 (2m x 10m x 1,20m)</t>
  </si>
  <si>
    <t>Structure Storage Module St3 (2m x 6m x 1,20m)</t>
  </si>
  <si>
    <t>BASIC TST L-180B</t>
  </si>
  <si>
    <t>EXTRA MOD TST+80b</t>
  </si>
  <si>
    <t>MODEL S 100B</t>
  </si>
  <si>
    <t>MODEL L 180B</t>
  </si>
  <si>
    <t>MODEL L 260B</t>
  </si>
  <si>
    <t>MODEL L 340B</t>
  </si>
  <si>
    <t>MODEL XL 420B</t>
  </si>
  <si>
    <t>MODEL XL 500 B</t>
  </si>
  <si>
    <t>Floor (Not consider - To build in existing facility)</t>
  </si>
  <si>
    <t>Roffing (Not consider - To build in existing facility)</t>
  </si>
  <si>
    <t>Maybe if we don't consider in this first design the floor and roff I will not put it  in the budget</t>
  </si>
  <si>
    <t>Construction and Facilities Budget</t>
  </si>
  <si>
    <t>#</t>
  </si>
  <si>
    <t>Item</t>
  </si>
  <si>
    <t>wooden strips
(5cmx10cm)
unit: meter</t>
  </si>
  <si>
    <t xml:space="preserve">100 patients </t>
  </si>
  <si>
    <t>50 staff per Swift + 3 swifts + 1 laundry</t>
  </si>
  <si>
    <t>80 staff per Swift + 3 swifts + 1 laundry</t>
  </si>
  <si>
    <t>112 staff per Swift + 3 swifts + 1 laundry</t>
  </si>
  <si>
    <t>142 staff per Swift + 3 swifts + 1 laundry</t>
  </si>
  <si>
    <t>172 staff per Swift + 3 swifts + 1 laundry</t>
  </si>
  <si>
    <t>200 staff per Swift + 3 swifts + 1 laundry</t>
  </si>
  <si>
    <t>12 cleaning staff per Swift + 3 swifts + 1 laundry</t>
  </si>
  <si>
    <t>14 cleaning staff per Swift + 3 swifts + 1 laundry</t>
  </si>
  <si>
    <t>16 cleaning staff per Swift + 3 swifts + 1 laundry</t>
  </si>
  <si>
    <t>18 cleaning staff per Swift + 3 swifts + 1 laundry</t>
  </si>
  <si>
    <t>20 cleaning staff per Swift + 3 swifts + 1 laundry</t>
  </si>
  <si>
    <t>22 cleaning staff per Swift + 3 swifts + 1 laundry</t>
  </si>
  <si>
    <t xml:space="preserve">Orientative STRUCTURES Bill of quantities </t>
  </si>
  <si>
    <r>
      <t xml:space="preserve">Based on </t>
    </r>
    <r>
      <rPr>
        <b/>
        <sz val="10"/>
        <color theme="1"/>
        <rFont val="Calibri"/>
        <family val="2"/>
        <scheme val="minor"/>
      </rPr>
      <t>Based of the design produced by</t>
    </r>
  </si>
  <si>
    <t>Structures Detailed Bill of Quantities</t>
  </si>
  <si>
    <t xml:space="preserve">-NEEDED FOR X MODULES  PER FACILITY </t>
  </si>
  <si>
    <t xml:space="preserve">-NEEDED EQUIPMENT WATER SANITATION WASTE POWER SAFETY IPC </t>
  </si>
  <si>
    <t>-NEEDED FOR ANCILLARY &amp; FURNITURE PER FACILITY</t>
  </si>
  <si>
    <t>QTITY</t>
  </si>
  <si>
    <t xml:space="preserve"> </t>
  </si>
  <si>
    <t xml:space="preserve">UNIT COST (Local currency) </t>
  </si>
  <si>
    <t>Total Qtity</t>
  </si>
  <si>
    <t xml:space="preserve">TOTAL COST (Local currency) </t>
  </si>
  <si>
    <r>
      <t>C1.STRUCTURES</t>
    </r>
    <r>
      <rPr>
        <b/>
        <sz val="16"/>
        <rFont val="Calibri (Cuerpo)_x0000_"/>
      </rPr>
      <t xml:space="preserve"> (see the</t>
    </r>
    <r>
      <rPr>
        <b/>
        <sz val="16"/>
        <color theme="1"/>
        <rFont val="Calibri (Cuerpo)_x0000_"/>
      </rPr>
      <t xml:space="preserve"> detailed </t>
    </r>
    <r>
      <rPr>
        <b/>
        <sz val="16"/>
        <rFont val="Calibri (Cuerpo)_x0000_"/>
      </rPr>
      <t>options in Structures detailled tab)</t>
    </r>
  </si>
  <si>
    <t>F4. WASTE MANAGEMENT</t>
  </si>
  <si>
    <t>F4.HYGIENE AND ENV CLEANING</t>
  </si>
  <si>
    <t>SUBTOTAL HYGIENE AND ENV.CLEANING</t>
  </si>
  <si>
    <t>SUBTOTAL EQUIPMENT AND  FURNITURE</t>
  </si>
  <si>
    <t>F4. EQUIPMENT AND FURNITURE</t>
  </si>
  <si>
    <t xml:space="preserve">90 mm Rigid PVC pipe </t>
  </si>
  <si>
    <t>90 mm Rigid PVC Yee Connection</t>
  </si>
  <si>
    <t>HDPE pipe  25mm</t>
  </si>
  <si>
    <t>Grey water pump</t>
  </si>
  <si>
    <t>rolls</t>
  </si>
  <si>
    <t xml:space="preserve">Plastic or resine Latrine slabs 1.20x1.80 </t>
  </si>
  <si>
    <t xml:space="preserve">P-Trap adaptor </t>
  </si>
  <si>
    <t>Commode toilet sit</t>
  </si>
  <si>
    <t>WC Cubicles Superstructure  (considering Gender factor)</t>
  </si>
  <si>
    <t>PVC reducer 1"-3/4"</t>
  </si>
  <si>
    <t>Elbow actioned taps 3/4 "</t>
  </si>
  <si>
    <t xml:space="preserve">Sink </t>
  </si>
  <si>
    <t>IPC Box 3 l (Sharp waste)</t>
  </si>
  <si>
    <t>IPC Bins  30 l(General waste)</t>
  </si>
  <si>
    <t xml:space="preserve">IPC Wheeled bins 120 l (3 colors) </t>
  </si>
  <si>
    <t xml:space="preserve">Pressure washer </t>
  </si>
  <si>
    <t>Bio-hazardous bag</t>
  </si>
  <si>
    <t>Liquid soap</t>
  </si>
  <si>
    <t>Alcohol-based hand rub</t>
  </si>
  <si>
    <t>Pedal opening  Bins  30 l(Infectious waste)</t>
  </si>
  <si>
    <t>Litres</t>
  </si>
  <si>
    <t>Liquid soap dispensers</t>
  </si>
  <si>
    <t>Kg.</t>
  </si>
  <si>
    <t>Chlorine, NADCC 65%</t>
  </si>
  <si>
    <t>Portable HEPA filtration units</t>
  </si>
  <si>
    <t>IPC Bucket for washing 15 L</t>
  </si>
  <si>
    <t>m2</t>
  </si>
  <si>
    <t>Generator 250 KVA</t>
  </si>
  <si>
    <t>Earthing system</t>
  </si>
  <si>
    <t>Cable 2x1.5</t>
  </si>
  <si>
    <t>Cable 3G2.5</t>
  </si>
  <si>
    <t>Cable 5G6</t>
  </si>
  <si>
    <t>Cable 5G16</t>
  </si>
  <si>
    <t>Cable 4x25</t>
  </si>
  <si>
    <t>Wall Sockets</t>
  </si>
  <si>
    <t>Metal tray for cable conduction</t>
  </si>
  <si>
    <t>Connection boxes</t>
  </si>
  <si>
    <t>Connection plugs</t>
  </si>
  <si>
    <t>Furniture Tables</t>
  </si>
  <si>
    <t>Furniture Chairs</t>
  </si>
  <si>
    <t>Furnitures Mirrors</t>
  </si>
  <si>
    <t>Furnitures Clocks</t>
  </si>
  <si>
    <t>Furnitures Benches</t>
  </si>
  <si>
    <t>Furnitures Shelves</t>
  </si>
  <si>
    <t>Furnitures Beds</t>
  </si>
  <si>
    <t>SUBTOTAL WASTE MANAGEMENT</t>
  </si>
  <si>
    <t>Structure Water Modules W1 (2m x 1,5m x 2,40m)</t>
  </si>
  <si>
    <t>SUSPECTS (20s)</t>
  </si>
  <si>
    <t>CONFIRMED (40c)</t>
  </si>
  <si>
    <t xml:space="preserve">Shower </t>
  </si>
  <si>
    <t>-</t>
  </si>
  <si>
    <t>kg</t>
  </si>
  <si>
    <t xml:space="preserve">90 mm flexible PVC pipe </t>
  </si>
  <si>
    <t>90 mm flexible PVC Yee Connection</t>
  </si>
  <si>
    <t>ENTER NUMBER OF WARDS</t>
  </si>
  <si>
    <t xml:space="preserve">Total COST (Local currency) </t>
  </si>
  <si>
    <t>litres</t>
  </si>
  <si>
    <t xml:space="preserve">CORE MODULE with 20 beds </t>
  </si>
  <si>
    <t xml:space="preserve">Fill CELLS </t>
  </si>
  <si>
    <t>COVID19  Community Facilities and Treatment centers</t>
  </si>
  <si>
    <t>+</t>
  </si>
  <si>
    <t>Confirmed Patients</t>
  </si>
  <si>
    <t xml:space="preserve">40 Beds WARD </t>
  </si>
  <si>
    <t>20 Beds  WARD</t>
  </si>
  <si>
    <t>Suspected  Patients</t>
  </si>
  <si>
    <t xml:space="preserve">Core Module ( Triage+Tech area+ 20 Beds module) </t>
  </si>
  <si>
    <t xml:space="preserve">CLICK ON THE TABS WARD MODULE  and enter the desired Modules of each type  and Check total Bill of quantities at TOTAL BoQ tab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</si>
</sst>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dd\-mm\-yy;@"/>
    <numFmt numFmtId="165" formatCode="_(&quot;$&quot;* #,##0.00_);_(&quot;$&quot;* \(#,##0.00\);_(&quot;$&quot;* &quot;-&quot;??_);_(@_)"/>
    <numFmt numFmtId="169" formatCode="#,##0.00;#,##0.00"/>
    <numFmt numFmtId="171" formatCode="###,000;###,000"/>
  </numFmts>
  <fonts count="5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 (Cuerpo)_x0000_"/>
    </font>
    <font>
      <b/>
      <sz val="12"/>
      <color theme="1"/>
      <name val="Calibri (Cuerpo)_x0000_"/>
    </font>
    <font>
      <sz val="12"/>
      <color rgb="FFFF0000"/>
      <name val="Calibri (Cuerpo)_x0000_"/>
    </font>
    <font>
      <b/>
      <sz val="22"/>
      <color theme="0"/>
      <name val="Calibri"/>
      <family val="2"/>
      <scheme val="minor"/>
    </font>
    <font>
      <sz val="12"/>
      <name val="Calibri (Cuerpo)_x0000_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0"/>
      <color rgb="FF3D91C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rgb="FF3D91C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7"/>
      <name val="Segoe UI Symbol"/>
      <family val="2"/>
    </font>
    <font>
      <sz val="7"/>
      <color rgb="FF3B3848"/>
      <name val="Segoe UI Symbol"/>
      <family val="2"/>
    </font>
    <font>
      <sz val="10"/>
      <color rgb="FF000000"/>
      <name val="Segoe UI Symbol"/>
      <family val="2"/>
    </font>
    <font>
      <b/>
      <sz val="7"/>
      <color rgb="FF4F4B59"/>
      <name val="Segoe UI Symbol"/>
      <family val="2"/>
    </font>
    <font>
      <i/>
      <sz val="8"/>
      <color theme="1"/>
      <name val="Segoe UI Emoji"/>
      <family val="2"/>
    </font>
    <font>
      <b/>
      <i/>
      <sz val="12"/>
      <color theme="0"/>
      <name val="Calibri"/>
      <family val="2"/>
      <scheme val="minor"/>
    </font>
    <font>
      <b/>
      <sz val="11"/>
      <color theme="1"/>
      <name val="Segoe UI Semibold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 (Cuerpo)_x0000_"/>
    </font>
    <font>
      <b/>
      <sz val="7"/>
      <name val="Segoe UI Symbol"/>
      <family val="2"/>
    </font>
    <font>
      <b/>
      <sz val="10"/>
      <color rgb="FF000000"/>
      <name val="Times New Roman"/>
      <family val="1"/>
    </font>
    <font>
      <b/>
      <sz val="20"/>
      <color theme="1"/>
      <name val="Calibri"/>
      <family val="2"/>
      <scheme val="minor"/>
    </font>
    <font>
      <sz val="12"/>
      <color rgb="FF000000"/>
      <name val="Segoe UI Semibold"/>
      <family val="2"/>
    </font>
    <font>
      <sz val="12"/>
      <color rgb="FF000000"/>
      <name val="Times New Roman"/>
      <family val="1"/>
    </font>
    <font>
      <b/>
      <i/>
      <sz val="14"/>
      <color theme="0"/>
      <name val="Calibri"/>
      <family val="2"/>
      <scheme val="minor"/>
    </font>
    <font>
      <b/>
      <sz val="14"/>
      <color theme="1"/>
      <name val="Calibri (Cuerpo)_x0000_"/>
    </font>
    <font>
      <b/>
      <sz val="16"/>
      <color theme="1"/>
      <name val="Calibri (Cuerpo)_x0000_"/>
    </font>
    <font>
      <b/>
      <sz val="16"/>
      <name val="Calibri (Cuerpo)_x0000_"/>
    </font>
    <font>
      <sz val="16"/>
      <color theme="1"/>
      <name val="Calibri (Cuerpo)_x0000_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name val="Segoe UI Semibold"/>
      <family val="2"/>
    </font>
    <font>
      <b/>
      <sz val="20"/>
      <color rgb="FF3D91CF"/>
      <name val="Segoe UI"/>
      <family val="2"/>
    </font>
    <font>
      <sz val="12"/>
      <color rgb="FF000000"/>
      <name val="Calibri"/>
      <family val="2"/>
    </font>
    <font>
      <b/>
      <sz val="16"/>
      <color theme="0"/>
      <name val="Calibri"/>
      <family val="2"/>
      <scheme val="minor"/>
    </font>
    <font>
      <b/>
      <sz val="12"/>
      <color rgb="FFFF0000"/>
      <name val="Calibri (Cuerpo)_x0000_"/>
    </font>
    <font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7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6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theme="9"/>
      </left>
      <right style="thick">
        <color theme="9"/>
      </right>
      <top style="thin">
        <color theme="0"/>
      </top>
      <bottom style="thin">
        <color theme="0"/>
      </bottom>
      <diagonal/>
    </border>
    <border>
      <left style="thick">
        <color theme="9"/>
      </left>
      <right style="thick">
        <color theme="9"/>
      </right>
      <top style="thin">
        <color theme="0"/>
      </top>
      <bottom style="thick">
        <color theme="9"/>
      </bottom>
      <diagonal/>
    </border>
    <border>
      <left/>
      <right style="thick">
        <color theme="9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ck">
        <color theme="9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theme="9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thick">
        <color theme="9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theme="9"/>
      </left>
      <right style="thick">
        <color theme="9"/>
      </right>
      <top/>
      <bottom style="thick">
        <color theme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4">
    <xf numFmtId="0" fontId="0" fillId="0" borderId="0"/>
    <xf numFmtId="0" fontId="1" fillId="0" borderId="0"/>
    <xf numFmtId="0" fontId="22" fillId="8" borderId="0" applyNumberFormat="0" applyBorder="0" applyAlignment="0" applyProtection="0"/>
    <xf numFmtId="0" fontId="1" fillId="0" borderId="0"/>
    <xf numFmtId="0" fontId="23" fillId="7" borderId="0" applyNumberFormat="0" applyBorder="0" applyAlignment="0" applyProtection="0"/>
    <xf numFmtId="0" fontId="9" fillId="9" borderId="1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4" fillId="0" borderId="0"/>
    <xf numFmtId="44" fontId="24" fillId="0" borderId="0" applyFont="0" applyFill="0" applyBorder="0" applyAlignment="0" applyProtection="0"/>
    <xf numFmtId="0" fontId="24" fillId="0" borderId="0"/>
  </cellStyleXfs>
  <cellXfs count="222">
    <xf numFmtId="0" fontId="0" fillId="0" borderId="0" xfId="0"/>
    <xf numFmtId="0" fontId="2" fillId="0" borderId="0" xfId="0" applyFont="1"/>
    <xf numFmtId="164" fontId="0" fillId="0" borderId="0" xfId="0" applyNumberFormat="1"/>
    <xf numFmtId="164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left" vertical="center"/>
    </xf>
    <xf numFmtId="164" fontId="4" fillId="3" borderId="1" xfId="0" applyNumberFormat="1" applyFont="1" applyFill="1" applyBorder="1" applyAlignment="1">
      <alignment horizontal="left" vertical="center"/>
    </xf>
    <xf numFmtId="4" fontId="3" fillId="2" borderId="4" xfId="0" applyNumberFormat="1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 vertical="center"/>
    </xf>
    <xf numFmtId="0" fontId="7" fillId="2" borderId="10" xfId="0" applyFont="1" applyFill="1" applyBorder="1" applyAlignment="1">
      <alignment vertical="center"/>
    </xf>
    <xf numFmtId="0" fontId="12" fillId="2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1" fillId="0" borderId="0" xfId="0" applyFont="1"/>
    <xf numFmtId="0" fontId="15" fillId="2" borderId="2" xfId="0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3" fontId="4" fillId="5" borderId="4" xfId="0" applyNumberFormat="1" applyFont="1" applyFill="1" applyBorder="1" applyAlignment="1">
      <alignment horizontal="center" vertical="center"/>
    </xf>
    <xf numFmtId="3" fontId="3" fillId="2" borderId="13" xfId="0" applyNumberFormat="1" applyFont="1" applyFill="1" applyBorder="1" applyAlignment="1">
      <alignment horizontal="center" vertical="center"/>
    </xf>
    <xf numFmtId="3" fontId="4" fillId="10" borderId="12" xfId="0" applyNumberFormat="1" applyFont="1" applyFill="1" applyBorder="1" applyAlignment="1">
      <alignment horizontal="center" vertical="center"/>
    </xf>
    <xf numFmtId="3" fontId="6" fillId="10" borderId="12" xfId="0" applyNumberFormat="1" applyFont="1" applyFill="1" applyBorder="1" applyAlignment="1">
      <alignment horizontal="center" vertical="center"/>
    </xf>
    <xf numFmtId="3" fontId="8" fillId="10" borderId="1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/>
    <xf numFmtId="0" fontId="16" fillId="0" borderId="0" xfId="0" applyFont="1" applyAlignment="1">
      <alignment horizontal="center"/>
    </xf>
    <xf numFmtId="0" fontId="20" fillId="0" borderId="0" xfId="0" applyFont="1" applyAlignment="1">
      <alignment horizontal="left" wrapText="1" shrinkToFit="1"/>
    </xf>
    <xf numFmtId="0" fontId="24" fillId="0" borderId="0" xfId="11" applyAlignment="1">
      <alignment horizontal="left" vertical="top"/>
    </xf>
    <xf numFmtId="0" fontId="24" fillId="0" borderId="0" xfId="11" applyAlignment="1">
      <alignment horizontal="right" vertical="top"/>
    </xf>
    <xf numFmtId="0" fontId="32" fillId="4" borderId="8" xfId="0" applyNumberFormat="1" applyFont="1" applyFill="1" applyBorder="1" applyAlignment="1">
      <alignment horizontal="left" vertical="center"/>
    </xf>
    <xf numFmtId="0" fontId="32" fillId="3" borderId="8" xfId="0" applyNumberFormat="1" applyFont="1" applyFill="1" applyBorder="1" applyAlignment="1">
      <alignment horizontal="left" vertical="center"/>
    </xf>
    <xf numFmtId="0" fontId="4" fillId="4" borderId="7" xfId="0" applyNumberFormat="1" applyFont="1" applyFill="1" applyBorder="1" applyAlignment="1">
      <alignment horizontal="center" vertical="center"/>
    </xf>
    <xf numFmtId="0" fontId="4" fillId="3" borderId="7" xfId="0" applyNumberFormat="1" applyFont="1" applyFill="1" applyBorder="1" applyAlignment="1">
      <alignment horizontal="center" vertical="center"/>
    </xf>
    <xf numFmtId="0" fontId="34" fillId="0" borderId="7" xfId="0" applyNumberFormat="1" applyFont="1" applyBorder="1" applyAlignment="1">
      <alignment horizontal="center" vertical="center" wrapText="1"/>
    </xf>
    <xf numFmtId="0" fontId="35" fillId="4" borderId="7" xfId="0" applyNumberFormat="1" applyFont="1" applyFill="1" applyBorder="1" applyAlignment="1">
      <alignment horizontal="center" vertical="center"/>
    </xf>
    <xf numFmtId="0" fontId="35" fillId="3" borderId="7" xfId="0" applyNumberFormat="1" applyFont="1" applyFill="1" applyBorder="1" applyAlignment="1">
      <alignment horizontal="center" vertical="center"/>
    </xf>
    <xf numFmtId="0" fontId="37" fillId="0" borderId="0" xfId="11" applyFont="1" applyAlignment="1">
      <alignment horizontal="left" vertical="center"/>
    </xf>
    <xf numFmtId="0" fontId="30" fillId="0" borderId="0" xfId="0" applyFont="1" applyAlignment="1">
      <alignment horizontal="left" wrapText="1" shrinkToFit="1"/>
    </xf>
    <xf numFmtId="0" fontId="36" fillId="0" borderId="0" xfId="11" applyFont="1" applyBorder="1" applyAlignment="1">
      <alignment vertical="center" wrapText="1"/>
    </xf>
    <xf numFmtId="169" fontId="27" fillId="0" borderId="0" xfId="11" applyNumberFormat="1" applyFont="1" applyBorder="1" applyAlignment="1">
      <alignment horizontal="center" vertical="top" wrapText="1"/>
    </xf>
    <xf numFmtId="171" fontId="29" fillId="0" borderId="0" xfId="11" applyNumberFormat="1" applyFont="1" applyBorder="1" applyAlignment="1">
      <alignment horizontal="center" vertical="top" wrapText="1"/>
    </xf>
    <xf numFmtId="0" fontId="26" fillId="0" borderId="0" xfId="11" applyFont="1" applyBorder="1" applyAlignment="1">
      <alignment vertical="top"/>
    </xf>
    <xf numFmtId="0" fontId="28" fillId="0" borderId="0" xfId="11" applyFont="1" applyBorder="1" applyAlignment="1">
      <alignment horizontal="left" vertical="top" wrapText="1"/>
    </xf>
    <xf numFmtId="0" fontId="26" fillId="0" borderId="0" xfId="11" applyFont="1" applyBorder="1" applyAlignment="1">
      <alignment horizontal="left" vertical="top" wrapText="1"/>
    </xf>
    <xf numFmtId="0" fontId="4" fillId="3" borderId="4" xfId="0" applyNumberFormat="1" applyFont="1" applyFill="1" applyBorder="1" applyAlignment="1">
      <alignment horizontal="center" vertical="center"/>
    </xf>
    <xf numFmtId="2" fontId="4" fillId="3" borderId="4" xfId="0" applyNumberFormat="1" applyFont="1" applyFill="1" applyBorder="1" applyAlignment="1">
      <alignment horizontal="center" vertical="center"/>
    </xf>
    <xf numFmtId="0" fontId="24" fillId="5" borderId="17" xfId="11" applyFill="1" applyBorder="1" applyAlignment="1">
      <alignment horizontal="left" vertical="top"/>
    </xf>
    <xf numFmtId="0" fontId="24" fillId="5" borderId="18" xfId="11" applyFill="1" applyBorder="1" applyAlignment="1">
      <alignment horizontal="left" vertical="top"/>
    </xf>
    <xf numFmtId="0" fontId="24" fillId="5" borderId="18" xfId="11" applyFill="1" applyBorder="1" applyAlignment="1">
      <alignment horizontal="right" vertical="top"/>
    </xf>
    <xf numFmtId="0" fontId="24" fillId="5" borderId="19" xfId="11" applyFill="1" applyBorder="1" applyAlignment="1">
      <alignment horizontal="left" vertical="top"/>
    </xf>
    <xf numFmtId="0" fontId="24" fillId="5" borderId="20" xfId="11" applyFill="1" applyBorder="1" applyAlignment="1">
      <alignment horizontal="left" vertical="top"/>
    </xf>
    <xf numFmtId="0" fontId="24" fillId="5" borderId="0" xfId="11" applyFill="1" applyBorder="1" applyAlignment="1">
      <alignment horizontal="left" vertical="top"/>
    </xf>
    <xf numFmtId="0" fontId="0" fillId="5" borderId="0" xfId="0" applyFill="1" applyBorder="1"/>
    <xf numFmtId="0" fontId="0" fillId="5" borderId="21" xfId="0" applyFill="1" applyBorder="1"/>
    <xf numFmtId="0" fontId="24" fillId="0" borderId="17" xfId="11" applyBorder="1" applyAlignment="1">
      <alignment horizontal="left" vertical="top"/>
    </xf>
    <xf numFmtId="0" fontId="0" fillId="0" borderId="18" xfId="0" applyBorder="1"/>
    <xf numFmtId="0" fontId="0" fillId="0" borderId="19" xfId="0" applyBorder="1"/>
    <xf numFmtId="0" fontId="37" fillId="5" borderId="20" xfId="11" applyFont="1" applyFill="1" applyBorder="1" applyAlignment="1">
      <alignment horizontal="left" vertical="center"/>
    </xf>
    <xf numFmtId="0" fontId="37" fillId="0" borderId="20" xfId="11" applyFont="1" applyBorder="1" applyAlignment="1">
      <alignment horizontal="left" vertical="center"/>
    </xf>
    <xf numFmtId="0" fontId="0" fillId="0" borderId="0" xfId="0" applyBorder="1"/>
    <xf numFmtId="0" fontId="0" fillId="0" borderId="21" xfId="0" applyBorder="1"/>
    <xf numFmtId="0" fontId="24" fillId="0" borderId="22" xfId="11" applyBorder="1" applyAlignment="1">
      <alignment horizontal="left" vertical="top"/>
    </xf>
    <xf numFmtId="0" fontId="0" fillId="0" borderId="23" xfId="0" applyBorder="1"/>
    <xf numFmtId="0" fontId="24" fillId="0" borderId="23" xfId="11" applyBorder="1" applyAlignment="1">
      <alignment horizontal="left" vertical="top"/>
    </xf>
    <xf numFmtId="0" fontId="0" fillId="0" borderId="24" xfId="0" applyBorder="1"/>
    <xf numFmtId="0" fontId="28" fillId="5" borderId="0" xfId="11" applyFont="1" applyFill="1" applyBorder="1" applyAlignment="1">
      <alignment horizontal="left" vertical="top"/>
    </xf>
    <xf numFmtId="0" fontId="38" fillId="5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/>
    </xf>
    <xf numFmtId="0" fontId="16" fillId="5" borderId="21" xfId="0" applyFont="1" applyFill="1" applyBorder="1" applyAlignment="1">
      <alignment horizontal="center"/>
    </xf>
    <xf numFmtId="0" fontId="24" fillId="0" borderId="0" xfId="11" applyAlignment="1">
      <alignment horizontal="center" vertical="top"/>
    </xf>
    <xf numFmtId="0" fontId="40" fillId="5" borderId="0" xfId="11" applyFont="1" applyFill="1" applyBorder="1" applyAlignment="1">
      <alignment horizontal="left" vertical="top"/>
    </xf>
    <xf numFmtId="0" fontId="9" fillId="5" borderId="0" xfId="0" applyFont="1" applyFill="1" applyBorder="1" applyAlignment="1">
      <alignment horizontal="left"/>
    </xf>
    <xf numFmtId="0" fontId="24" fillId="5" borderId="0" xfId="11" applyFill="1" applyBorder="1" applyAlignment="1">
      <alignment horizontal="right" vertical="top"/>
    </xf>
    <xf numFmtId="0" fontId="24" fillId="5" borderId="21" xfId="11" applyFill="1" applyBorder="1" applyAlignment="1">
      <alignment horizontal="left" vertical="top"/>
    </xf>
    <xf numFmtId="0" fontId="30" fillId="0" borderId="19" xfId="0" applyFont="1" applyBorder="1" applyAlignment="1">
      <alignment horizontal="left" wrapText="1" shrinkToFit="1"/>
    </xf>
    <xf numFmtId="0" fontId="30" fillId="0" borderId="21" xfId="0" applyFont="1" applyBorder="1" applyAlignment="1">
      <alignment horizontal="left" wrapText="1" shrinkToFit="1"/>
    </xf>
    <xf numFmtId="0" fontId="24" fillId="0" borderId="21" xfId="11" applyBorder="1" applyAlignment="1">
      <alignment horizontal="left" vertical="top"/>
    </xf>
    <xf numFmtId="0" fontId="36" fillId="0" borderId="21" xfId="11" applyFont="1" applyBorder="1" applyAlignment="1">
      <alignment vertical="center" wrapText="1"/>
    </xf>
    <xf numFmtId="169" fontId="27" fillId="0" borderId="21" xfId="11" applyNumberFormat="1" applyFont="1" applyBorder="1" applyAlignment="1">
      <alignment horizontal="center" vertical="top" wrapText="1"/>
    </xf>
    <xf numFmtId="0" fontId="18" fillId="0" borderId="0" xfId="0" applyFont="1" applyAlignment="1">
      <alignment wrapText="1"/>
    </xf>
    <xf numFmtId="171" fontId="29" fillId="0" borderId="21" xfId="11" applyNumberFormat="1" applyFont="1" applyBorder="1" applyAlignment="1">
      <alignment horizontal="center" vertical="top" wrapText="1"/>
    </xf>
    <xf numFmtId="0" fontId="26" fillId="0" borderId="21" xfId="11" applyFont="1" applyBorder="1" applyAlignment="1">
      <alignment vertical="top"/>
    </xf>
    <xf numFmtId="0" fontId="28" fillId="0" borderId="21" xfId="11" applyFont="1" applyBorder="1" applyAlignment="1">
      <alignment horizontal="left" vertical="top" wrapText="1"/>
    </xf>
    <xf numFmtId="0" fontId="26" fillId="0" borderId="21" xfId="11" applyFont="1" applyBorder="1" applyAlignment="1">
      <alignment horizontal="left" vertical="top" wrapText="1"/>
    </xf>
    <xf numFmtId="3" fontId="4" fillId="5" borderId="4" xfId="0" applyNumberFormat="1" applyFont="1" applyFill="1" applyBorder="1" applyAlignment="1">
      <alignment horizontal="center" vertical="center" wrapText="1"/>
    </xf>
    <xf numFmtId="0" fontId="24" fillId="5" borderId="22" xfId="11" applyFill="1" applyBorder="1" applyAlignment="1">
      <alignment horizontal="left" vertical="top"/>
    </xf>
    <xf numFmtId="0" fontId="24" fillId="5" borderId="23" xfId="11" applyFill="1" applyBorder="1" applyAlignment="1">
      <alignment horizontal="left" vertical="top"/>
    </xf>
    <xf numFmtId="0" fontId="0" fillId="5" borderId="24" xfId="0" applyFill="1" applyBorder="1"/>
    <xf numFmtId="0" fontId="39" fillId="5" borderId="0" xfId="11" quotePrefix="1" applyFont="1" applyFill="1" applyBorder="1" applyAlignment="1">
      <alignment horizontal="left" vertical="top"/>
    </xf>
    <xf numFmtId="0" fontId="39" fillId="5" borderId="0" xfId="13" quotePrefix="1" applyFont="1" applyFill="1" applyBorder="1" applyAlignment="1">
      <alignment horizontal="left" vertical="top"/>
    </xf>
    <xf numFmtId="0" fontId="31" fillId="2" borderId="6" xfId="0" applyFont="1" applyFill="1" applyBorder="1" applyAlignment="1">
      <alignment vertical="center"/>
    </xf>
    <xf numFmtId="0" fontId="41" fillId="2" borderId="6" xfId="0" applyFont="1" applyFill="1" applyBorder="1" applyAlignment="1">
      <alignment vertical="center"/>
    </xf>
    <xf numFmtId="0" fontId="33" fillId="0" borderId="0" xfId="0" applyFont="1"/>
    <xf numFmtId="164" fontId="43" fillId="5" borderId="1" xfId="0" applyNumberFormat="1" applyFont="1" applyFill="1" applyBorder="1" applyAlignment="1">
      <alignment horizontal="left" vertical="center"/>
    </xf>
    <xf numFmtId="3" fontId="45" fillId="5" borderId="1" xfId="0" applyNumberFormat="1" applyFont="1" applyFill="1" applyBorder="1" applyAlignment="1">
      <alignment horizontal="center" vertical="center"/>
    </xf>
    <xf numFmtId="3" fontId="45" fillId="5" borderId="2" xfId="0" applyNumberFormat="1" applyFont="1" applyFill="1" applyBorder="1" applyAlignment="1">
      <alignment horizontal="center" vertical="center"/>
    </xf>
    <xf numFmtId="3" fontId="45" fillId="5" borderId="12" xfId="0" applyNumberFormat="1" applyFont="1" applyFill="1" applyBorder="1" applyAlignment="1">
      <alignment horizontal="center" vertical="center"/>
    </xf>
    <xf numFmtId="0" fontId="46" fillId="0" borderId="0" xfId="0" applyFont="1"/>
    <xf numFmtId="164" fontId="42" fillId="11" borderId="2" xfId="0" applyNumberFormat="1" applyFont="1" applyFill="1" applyBorder="1" applyAlignment="1">
      <alignment vertical="center"/>
    </xf>
    <xf numFmtId="164" fontId="42" fillId="11" borderId="4" xfId="0" applyNumberFormat="1" applyFont="1" applyFill="1" applyBorder="1" applyAlignment="1">
      <alignment vertical="center"/>
    </xf>
    <xf numFmtId="164" fontId="42" fillId="11" borderId="3" xfId="0" applyNumberFormat="1" applyFont="1" applyFill="1" applyBorder="1" applyAlignment="1">
      <alignment vertical="center"/>
    </xf>
    <xf numFmtId="164" fontId="42" fillId="11" borderId="12" xfId="0" applyNumberFormat="1" applyFont="1" applyFill="1" applyBorder="1" applyAlignment="1">
      <alignment vertical="center"/>
    </xf>
    <xf numFmtId="164" fontId="42" fillId="11" borderId="3" xfId="0" applyNumberFormat="1" applyFont="1" applyFill="1" applyBorder="1" applyAlignment="1">
      <alignment horizontal="right" vertical="center"/>
    </xf>
    <xf numFmtId="164" fontId="42" fillId="11" borderId="4" xfId="0" applyNumberFormat="1" applyFont="1" applyFill="1" applyBorder="1" applyAlignment="1">
      <alignment horizontal="right" vertical="center"/>
    </xf>
    <xf numFmtId="4" fontId="42" fillId="11" borderId="4" xfId="0" applyNumberFormat="1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vertical="center"/>
    </xf>
    <xf numFmtId="0" fontId="47" fillId="0" borderId="0" xfId="0" applyFont="1"/>
    <xf numFmtId="0" fontId="47" fillId="0" borderId="0" xfId="0" applyFont="1" applyAlignment="1">
      <alignment horizontal="center"/>
    </xf>
    <xf numFmtId="4" fontId="43" fillId="5" borderId="5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164" fontId="47" fillId="0" borderId="0" xfId="0" applyNumberFormat="1" applyFont="1" applyAlignment="1">
      <alignment horizontal="center" vertical="center"/>
    </xf>
    <xf numFmtId="164" fontId="47" fillId="0" borderId="0" xfId="0" applyNumberFormat="1" applyFont="1" applyAlignment="1">
      <alignment vertical="center"/>
    </xf>
    <xf numFmtId="164" fontId="47" fillId="0" borderId="0" xfId="0" applyNumberFormat="1" applyFont="1"/>
    <xf numFmtId="3" fontId="4" fillId="3" borderId="1" xfId="0" applyNumberFormat="1" applyFont="1" applyFill="1" applyBorder="1" applyAlignment="1">
      <alignment horizontal="center"/>
    </xf>
    <xf numFmtId="3" fontId="4" fillId="3" borderId="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4" fillId="4" borderId="1" xfId="0" applyNumberFormat="1" applyFont="1" applyFill="1" applyBorder="1" applyAlignment="1">
      <alignment horizontal="center"/>
    </xf>
    <xf numFmtId="3" fontId="4" fillId="4" borderId="2" xfId="0" applyNumberFormat="1" applyFont="1" applyFill="1" applyBorder="1" applyAlignment="1">
      <alignment horizontal="center"/>
    </xf>
    <xf numFmtId="164" fontId="42" fillId="11" borderId="4" xfId="0" applyNumberFormat="1" applyFont="1" applyFill="1" applyBorder="1" applyAlignment="1">
      <alignment horizontal="center"/>
    </xf>
    <xf numFmtId="164" fontId="42" fillId="11" borderId="3" xfId="0" applyNumberFormat="1" applyFont="1" applyFill="1" applyBorder="1" applyAlignment="1">
      <alignment horizontal="center"/>
    </xf>
    <xf numFmtId="4" fontId="42" fillId="11" borderId="4" xfId="0" applyNumberFormat="1" applyFont="1" applyFill="1" applyBorder="1" applyAlignment="1">
      <alignment horizontal="center"/>
    </xf>
    <xf numFmtId="3" fontId="45" fillId="5" borderId="1" xfId="0" applyNumberFormat="1" applyFont="1" applyFill="1" applyBorder="1" applyAlignment="1">
      <alignment horizontal="center"/>
    </xf>
    <xf numFmtId="3" fontId="45" fillId="5" borderId="2" xfId="0" applyNumberFormat="1" applyFont="1" applyFill="1" applyBorder="1" applyAlignment="1">
      <alignment horizontal="center"/>
    </xf>
    <xf numFmtId="4" fontId="43" fillId="5" borderId="4" xfId="0" applyNumberFormat="1" applyFont="1" applyFill="1" applyBorder="1" applyAlignment="1">
      <alignment horizontal="center"/>
    </xf>
    <xf numFmtId="3" fontId="48" fillId="3" borderId="2" xfId="0" applyNumberFormat="1" applyFont="1" applyFill="1" applyBorder="1" applyAlignment="1">
      <alignment horizontal="center"/>
    </xf>
    <xf numFmtId="3" fontId="48" fillId="4" borderId="2" xfId="0" applyNumberFormat="1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3" fontId="48" fillId="4" borderId="1" xfId="0" applyNumberFormat="1" applyFont="1" applyFill="1" applyBorder="1" applyAlignment="1">
      <alignment horizontal="center"/>
    </xf>
    <xf numFmtId="3" fontId="48" fillId="3" borderId="1" xfId="0" applyNumberFormat="1" applyFont="1" applyFill="1" applyBorder="1" applyAlignment="1">
      <alignment horizontal="center"/>
    </xf>
    <xf numFmtId="3" fontId="10" fillId="3" borderId="2" xfId="0" applyNumberFormat="1" applyFont="1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3" fontId="6" fillId="3" borderId="2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3" fontId="6" fillId="4" borderId="2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horizontal="center"/>
    </xf>
    <xf numFmtId="0" fontId="4" fillId="4" borderId="1" xfId="0" applyNumberFormat="1" applyFont="1" applyFill="1" applyBorder="1" applyAlignment="1">
      <alignment horizontal="center"/>
    </xf>
    <xf numFmtId="3" fontId="8" fillId="3" borderId="2" xfId="0" applyNumberFormat="1" applyFont="1" applyFill="1" applyBorder="1" applyAlignment="1">
      <alignment horizontal="center"/>
    </xf>
    <xf numFmtId="3" fontId="8" fillId="4" borderId="2" xfId="0" applyNumberFormat="1" applyFont="1" applyFill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1" fillId="12" borderId="26" xfId="0" applyFont="1" applyFill="1" applyBorder="1" applyAlignment="1">
      <alignment horizontal="center" vertical="center"/>
    </xf>
    <xf numFmtId="0" fontId="51" fillId="13" borderId="26" xfId="0" applyFont="1" applyFill="1" applyBorder="1" applyAlignment="1">
      <alignment horizontal="center" vertical="center"/>
    </xf>
    <xf numFmtId="3" fontId="5" fillId="4" borderId="1" xfId="0" applyNumberFormat="1" applyFont="1" applyFill="1" applyBorder="1" applyAlignment="1">
      <alignment horizontal="center" vertical="center"/>
    </xf>
    <xf numFmtId="4" fontId="42" fillId="11" borderId="12" xfId="0" applyNumberFormat="1" applyFont="1" applyFill="1" applyBorder="1" applyAlignment="1">
      <alignment horizontal="center" vertical="center"/>
    </xf>
    <xf numFmtId="3" fontId="5" fillId="4" borderId="2" xfId="0" applyNumberFormat="1" applyFont="1" applyFill="1" applyBorder="1" applyAlignment="1">
      <alignment horizontal="center"/>
    </xf>
    <xf numFmtId="0" fontId="51" fillId="4" borderId="26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left" vertical="center"/>
    </xf>
    <xf numFmtId="3" fontId="53" fillId="3" borderId="2" xfId="0" applyNumberFormat="1" applyFont="1" applyFill="1" applyBorder="1" applyAlignment="1">
      <alignment horizontal="center"/>
    </xf>
    <xf numFmtId="3" fontId="6" fillId="3" borderId="1" xfId="0" applyNumberFormat="1" applyFont="1" applyFill="1" applyBorder="1" applyAlignment="1">
      <alignment horizontal="center" vertical="center"/>
    </xf>
    <xf numFmtId="164" fontId="6" fillId="4" borderId="1" xfId="0" applyNumberFormat="1" applyFont="1" applyFill="1" applyBorder="1" applyAlignment="1">
      <alignment horizontal="left" vertical="center"/>
    </xf>
    <xf numFmtId="3" fontId="6" fillId="4" borderId="1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3" fontId="4" fillId="3" borderId="4" xfId="0" applyNumberFormat="1" applyFont="1" applyFill="1" applyBorder="1" applyAlignment="1">
      <alignment horizontal="center"/>
    </xf>
    <xf numFmtId="3" fontId="10" fillId="3" borderId="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3" fontId="45" fillId="5" borderId="5" xfId="0" applyNumberFormat="1" applyFont="1" applyFill="1" applyBorder="1" applyAlignment="1">
      <alignment horizontal="center" vertical="center"/>
    </xf>
    <xf numFmtId="3" fontId="4" fillId="3" borderId="2" xfId="0" applyNumberFormat="1" applyFont="1" applyFill="1" applyBorder="1" applyAlignment="1">
      <alignment horizontal="center" vertical="center"/>
    </xf>
    <xf numFmtId="3" fontId="45" fillId="5" borderId="4" xfId="0" applyNumberFormat="1" applyFont="1" applyFill="1" applyBorder="1" applyAlignment="1">
      <alignment horizontal="center" vertical="center"/>
    </xf>
    <xf numFmtId="164" fontId="42" fillId="11" borderId="0" xfId="0" applyNumberFormat="1" applyFont="1" applyFill="1" applyBorder="1" applyAlignment="1">
      <alignment horizontal="right" vertical="center"/>
    </xf>
    <xf numFmtId="3" fontId="3" fillId="2" borderId="4" xfId="0" applyNumberFormat="1" applyFont="1" applyFill="1" applyBorder="1" applyAlignment="1">
      <alignment horizontal="center" vertical="center"/>
    </xf>
    <xf numFmtId="3" fontId="45" fillId="5" borderId="3" xfId="0" applyNumberFormat="1" applyFont="1" applyFill="1" applyBorder="1" applyAlignment="1">
      <alignment horizontal="center" vertical="center"/>
    </xf>
    <xf numFmtId="3" fontId="3" fillId="2" borderId="10" xfId="0" applyNumberFormat="1" applyFont="1" applyFill="1" applyBorder="1" applyAlignment="1">
      <alignment horizontal="center" vertical="center"/>
    </xf>
    <xf numFmtId="0" fontId="34" fillId="10" borderId="3" xfId="0" applyFont="1" applyFill="1" applyBorder="1" applyAlignment="1">
      <alignment horizontal="center" vertical="center"/>
    </xf>
    <xf numFmtId="3" fontId="4" fillId="14" borderId="12" xfId="0" applyNumberFormat="1" applyFont="1" applyFill="1" applyBorder="1" applyAlignment="1">
      <alignment horizontal="center" vertical="center"/>
    </xf>
    <xf numFmtId="164" fontId="42" fillId="11" borderId="27" xfId="0" applyNumberFormat="1" applyFont="1" applyFill="1" applyBorder="1" applyAlignment="1">
      <alignment vertical="center"/>
    </xf>
    <xf numFmtId="3" fontId="3" fillId="2" borderId="29" xfId="0" applyNumberFormat="1" applyFont="1" applyFill="1" applyBorder="1" applyAlignment="1">
      <alignment horizontal="center" vertical="center"/>
    </xf>
    <xf numFmtId="4" fontId="42" fillId="11" borderId="27" xfId="0" applyNumberFormat="1" applyFont="1" applyFill="1" applyBorder="1" applyAlignment="1">
      <alignment horizontal="center" vertical="center"/>
    </xf>
    <xf numFmtId="0" fontId="42" fillId="11" borderId="28" xfId="0" applyNumberFormat="1" applyFont="1" applyFill="1" applyBorder="1" applyAlignment="1">
      <alignment vertical="center"/>
    </xf>
    <xf numFmtId="3" fontId="42" fillId="11" borderId="28" xfId="0" applyNumberFormat="1" applyFont="1" applyFill="1" applyBorder="1" applyAlignment="1">
      <alignment vertical="center"/>
    </xf>
    <xf numFmtId="3" fontId="4" fillId="14" borderId="1" xfId="0" applyNumberFormat="1" applyFont="1" applyFill="1" applyBorder="1" applyAlignment="1">
      <alignment horizontal="center" vertical="center"/>
    </xf>
    <xf numFmtId="3" fontId="4" fillId="14" borderId="30" xfId="0" applyNumberFormat="1" applyFont="1" applyFill="1" applyBorder="1" applyAlignment="1">
      <alignment horizontal="center" vertical="center"/>
    </xf>
    <xf numFmtId="3" fontId="45" fillId="5" borderId="31" xfId="0" applyNumberFormat="1" applyFont="1" applyFill="1" applyBorder="1" applyAlignment="1">
      <alignment horizontal="center" vertical="center"/>
    </xf>
    <xf numFmtId="3" fontId="42" fillId="11" borderId="28" xfId="0" applyNumberFormat="1" applyFont="1" applyFill="1" applyBorder="1" applyAlignment="1">
      <alignment horizontal="right" vertical="center"/>
    </xf>
    <xf numFmtId="3" fontId="42" fillId="14" borderId="28" xfId="0" applyNumberFormat="1" applyFont="1" applyFill="1" applyBorder="1" applyAlignment="1">
      <alignment horizontal="right" vertical="center"/>
    </xf>
    <xf numFmtId="3" fontId="52" fillId="2" borderId="31" xfId="0" applyNumberFormat="1" applyFont="1" applyFill="1" applyBorder="1" applyAlignment="1">
      <alignment horizontal="center" vertical="center"/>
    </xf>
    <xf numFmtId="3" fontId="5" fillId="3" borderId="2" xfId="0" quotePrefix="1" applyNumberFormat="1" applyFont="1" applyFill="1" applyBorder="1" applyAlignment="1">
      <alignment horizontal="center"/>
    </xf>
    <xf numFmtId="0" fontId="34" fillId="10" borderId="28" xfId="0" applyFont="1" applyFill="1" applyBorder="1" applyAlignment="1">
      <alignment horizontal="center" vertical="center"/>
    </xf>
    <xf numFmtId="0" fontId="16" fillId="0" borderId="0" xfId="0" applyFont="1" applyAlignment="1"/>
    <xf numFmtId="0" fontId="54" fillId="0" borderId="0" xfId="0" applyFont="1"/>
    <xf numFmtId="3" fontId="17" fillId="3" borderId="9" xfId="0" applyNumberFormat="1" applyFont="1" applyFill="1" applyBorder="1" applyAlignment="1">
      <alignment wrapText="1"/>
    </xf>
    <xf numFmtId="3" fontId="17" fillId="3" borderId="15" xfId="0" applyNumberFormat="1" applyFont="1" applyFill="1" applyBorder="1" applyAlignment="1">
      <alignment wrapText="1"/>
    </xf>
    <xf numFmtId="0" fontId="49" fillId="10" borderId="17" xfId="0" applyFont="1" applyFill="1" applyBorder="1" applyAlignment="1">
      <alignment horizontal="center" vertical="center" wrapText="1"/>
    </xf>
    <xf numFmtId="0" fontId="49" fillId="10" borderId="19" xfId="0" applyFont="1" applyFill="1" applyBorder="1" applyAlignment="1">
      <alignment horizontal="center" vertical="center" wrapText="1"/>
    </xf>
    <xf numFmtId="0" fontId="49" fillId="10" borderId="20" xfId="0" applyFont="1" applyFill="1" applyBorder="1" applyAlignment="1">
      <alignment horizontal="center" vertical="center" wrapText="1"/>
    </xf>
    <xf numFmtId="0" fontId="49" fillId="10" borderId="21" xfId="0" applyFont="1" applyFill="1" applyBorder="1" applyAlignment="1">
      <alignment horizontal="center" vertical="center" wrapText="1"/>
    </xf>
    <xf numFmtId="0" fontId="49" fillId="10" borderId="22" xfId="0" applyFont="1" applyFill="1" applyBorder="1" applyAlignment="1">
      <alignment horizontal="center" vertical="center" wrapText="1"/>
    </xf>
    <xf numFmtId="0" fontId="49" fillId="10" borderId="24" xfId="0" applyFont="1" applyFill="1" applyBorder="1" applyAlignment="1">
      <alignment horizontal="center" vertical="center" wrapText="1"/>
    </xf>
    <xf numFmtId="0" fontId="49" fillId="10" borderId="18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23" xfId="0" applyFont="1" applyFill="1" applyBorder="1" applyAlignment="1">
      <alignment horizontal="center" vertical="center" wrapText="1"/>
    </xf>
    <xf numFmtId="0" fontId="33" fillId="6" borderId="7" xfId="0" applyNumberFormat="1" applyFont="1" applyFill="1" applyBorder="1" applyAlignment="1">
      <alignment horizontal="center" vertical="center" wrapText="1"/>
    </xf>
    <xf numFmtId="0" fontId="33" fillId="6" borderId="7" xfId="0" applyNumberFormat="1" applyFont="1" applyFill="1" applyBorder="1" applyAlignment="1">
      <alignment horizontal="center" vertical="center"/>
    </xf>
    <xf numFmtId="0" fontId="33" fillId="6" borderId="7" xfId="0" applyNumberFormat="1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3" fontId="17" fillId="3" borderId="9" xfId="0" applyNumberFormat="1" applyFont="1" applyFill="1" applyBorder="1" applyAlignment="1">
      <alignment horizontal="center" wrapText="1"/>
    </xf>
    <xf numFmtId="3" fontId="17" fillId="3" borderId="10" xfId="0" applyNumberFormat="1" applyFont="1" applyFill="1" applyBorder="1" applyAlignment="1">
      <alignment horizontal="center" wrapText="1"/>
    </xf>
    <xf numFmtId="3" fontId="17" fillId="3" borderId="14" xfId="0" applyNumberFormat="1" applyFont="1" applyFill="1" applyBorder="1" applyAlignment="1">
      <alignment horizontal="center" wrapText="1"/>
    </xf>
    <xf numFmtId="3" fontId="17" fillId="3" borderId="15" xfId="0" applyNumberFormat="1" applyFont="1" applyFill="1" applyBorder="1" applyAlignment="1">
      <alignment horizontal="center" wrapText="1"/>
    </xf>
    <xf numFmtId="3" fontId="17" fillId="3" borderId="6" xfId="0" applyNumberFormat="1" applyFont="1" applyFill="1" applyBorder="1" applyAlignment="1">
      <alignment horizontal="center" wrapText="1"/>
    </xf>
    <xf numFmtId="3" fontId="17" fillId="3" borderId="16" xfId="0" applyNumberFormat="1" applyFont="1" applyFill="1" applyBorder="1" applyAlignment="1">
      <alignment horizontal="center" wrapText="1"/>
    </xf>
    <xf numFmtId="0" fontId="56" fillId="0" borderId="0" xfId="0" quotePrefix="1" applyFont="1" applyAlignment="1">
      <alignment horizontal="center"/>
    </xf>
    <xf numFmtId="0" fontId="55" fillId="0" borderId="0" xfId="0" applyFont="1" applyAlignment="1">
      <alignment horizontal="center"/>
    </xf>
    <xf numFmtId="0" fontId="20" fillId="5" borderId="0" xfId="0" applyFont="1" applyFill="1" applyBorder="1" applyAlignment="1">
      <alignment wrapText="1" shrinkToFit="1"/>
    </xf>
    <xf numFmtId="0" fontId="20" fillId="5" borderId="0" xfId="0" applyFont="1" applyFill="1" applyBorder="1" applyAlignment="1">
      <alignment horizontal="center" vertical="top" wrapText="1" shrinkToFit="1"/>
    </xf>
  </cellXfs>
  <cellStyles count="14">
    <cellStyle name="Bueno 2" xfId="4"/>
    <cellStyle name="Currency 2 2" xfId="7"/>
    <cellStyle name="Moneda 2" xfId="12"/>
    <cellStyle name="Neutral 2" xfId="2"/>
    <cellStyle name="Normal" xfId="0" builtinId="0"/>
    <cellStyle name="Normal 2" xfId="11"/>
    <cellStyle name="Normal 2 3" xfId="13"/>
    <cellStyle name="Normal 3 2 2" xfId="1"/>
    <cellStyle name="Normal 3 3" xfId="8"/>
    <cellStyle name="Normal 4 2 2" xfId="3"/>
    <cellStyle name="Normal 4 3" xfId="10"/>
    <cellStyle name="Note 2" xfId="5"/>
    <cellStyle name="Percent 2" xfId="9"/>
    <cellStyle name="Porcentaje 2" xfId="6"/>
  </cellStyles>
  <dxfs count="0"/>
  <tableStyles count="0" defaultTableStyle="TableStyleMedium2" defaultPivotStyle="PivotStyleLight16"/>
  <colors>
    <mruColors>
      <color rgb="FF3D91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406400</xdr:colOff>
          <xdr:row>15</xdr:row>
          <xdr:rowOff>63500</xdr:rowOff>
        </xdr:from>
        <xdr:to>
          <xdr:col>4</xdr:col>
          <xdr:colOff>1790700</xdr:colOff>
          <xdr:row>16</xdr:row>
          <xdr:rowOff>63500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BACK TO MENU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2</xdr:col>
      <xdr:colOff>118533</xdr:colOff>
      <xdr:row>1</xdr:row>
      <xdr:rowOff>146050</xdr:rowOff>
    </xdr:from>
    <xdr:to>
      <xdr:col>4</xdr:col>
      <xdr:colOff>330200</xdr:colOff>
      <xdr:row>4</xdr:row>
      <xdr:rowOff>213783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4533" y="317500"/>
          <a:ext cx="2357967" cy="715433"/>
        </a:xfrm>
        <a:prstGeom prst="rect">
          <a:avLst/>
        </a:prstGeom>
      </xdr:spPr>
    </xdr:pic>
    <xdr:clientData/>
  </xdr:twoCellAnchor>
  <xdr:twoCellAnchor editAs="oneCell">
    <xdr:from>
      <xdr:col>7</xdr:col>
      <xdr:colOff>254671</xdr:colOff>
      <xdr:row>2</xdr:row>
      <xdr:rowOff>14942</xdr:rowOff>
    </xdr:from>
    <xdr:to>
      <xdr:col>8</xdr:col>
      <xdr:colOff>681566</xdr:colOff>
      <xdr:row>4</xdr:row>
      <xdr:rowOff>188383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9521" y="351492"/>
          <a:ext cx="1531795" cy="656041"/>
        </a:xfrm>
        <a:prstGeom prst="rect">
          <a:avLst/>
        </a:prstGeom>
      </xdr:spPr>
    </xdr:pic>
    <xdr:clientData/>
  </xdr:twoCellAnchor>
  <xdr:twoCellAnchor editAs="oneCell">
    <xdr:from>
      <xdr:col>5</xdr:col>
      <xdr:colOff>1543170</xdr:colOff>
      <xdr:row>12</xdr:row>
      <xdr:rowOff>125562</xdr:rowOff>
    </xdr:from>
    <xdr:to>
      <xdr:col>7</xdr:col>
      <xdr:colOff>384115</xdr:colOff>
      <xdr:row>73</xdr:row>
      <xdr:rowOff>100162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0623" y="3420373"/>
          <a:ext cx="1201228" cy="441864"/>
        </a:xfrm>
        <a:prstGeom prst="rect">
          <a:avLst/>
        </a:prstGeom>
      </xdr:spPr>
    </xdr:pic>
    <xdr:clientData/>
  </xdr:twoCellAnchor>
  <xdr:twoCellAnchor editAs="oneCell">
    <xdr:from>
      <xdr:col>10</xdr:col>
      <xdr:colOff>241300</xdr:colOff>
      <xdr:row>0</xdr:row>
      <xdr:rowOff>38100</xdr:rowOff>
    </xdr:from>
    <xdr:to>
      <xdr:col>23</xdr:col>
      <xdr:colOff>990600</xdr:colOff>
      <xdr:row>12</xdr:row>
      <xdr:rowOff>3089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38100"/>
          <a:ext cx="4622800" cy="3266989"/>
        </a:xfrm>
        <a:prstGeom prst="rect">
          <a:avLst/>
        </a:prstGeom>
      </xdr:spPr>
    </xdr:pic>
    <xdr:clientData/>
  </xdr:twoCellAnchor>
  <xdr:twoCellAnchor editAs="oneCell">
    <xdr:from>
      <xdr:col>23</xdr:col>
      <xdr:colOff>1216800</xdr:colOff>
      <xdr:row>1</xdr:row>
      <xdr:rowOff>85242</xdr:rowOff>
    </xdr:from>
    <xdr:to>
      <xdr:col>30</xdr:col>
      <xdr:colOff>215900</xdr:colOff>
      <xdr:row>11</xdr:row>
      <xdr:rowOff>133693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5300" y="263042"/>
          <a:ext cx="4129900" cy="2918651"/>
        </a:xfrm>
        <a:prstGeom prst="rect">
          <a:avLst/>
        </a:prstGeom>
      </xdr:spPr>
    </xdr:pic>
    <xdr:clientData/>
  </xdr:twoCellAnchor>
  <xdr:twoCellAnchor editAs="oneCell">
    <xdr:from>
      <xdr:col>19</xdr:col>
      <xdr:colOff>356790</xdr:colOff>
      <xdr:row>12</xdr:row>
      <xdr:rowOff>69389</xdr:rowOff>
    </xdr:from>
    <xdr:to>
      <xdr:col>24</xdr:col>
      <xdr:colOff>367580</xdr:colOff>
      <xdr:row>81</xdr:row>
      <xdr:rowOff>34006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073" y="3364200"/>
          <a:ext cx="4803243" cy="3355278"/>
        </a:xfrm>
        <a:prstGeom prst="rect">
          <a:avLst/>
        </a:prstGeom>
      </xdr:spPr>
    </xdr:pic>
    <xdr:clientData/>
  </xdr:twoCellAnchor>
  <xdr:twoCellAnchor editAs="oneCell">
    <xdr:from>
      <xdr:col>23</xdr:col>
      <xdr:colOff>970700</xdr:colOff>
      <xdr:row>11</xdr:row>
      <xdr:rowOff>25400</xdr:rowOff>
    </xdr:from>
    <xdr:to>
      <xdr:col>32</xdr:col>
      <xdr:colOff>277877</xdr:colOff>
      <xdr:row>82</xdr:row>
      <xdr:rowOff>9083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9200" y="3073400"/>
          <a:ext cx="5555577" cy="39261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588819</xdr:colOff>
      <xdr:row>0</xdr:row>
      <xdr:rowOff>0</xdr:rowOff>
    </xdr:from>
    <xdr:to>
      <xdr:col>8</xdr:col>
      <xdr:colOff>525110</xdr:colOff>
      <xdr:row>1</xdr:row>
      <xdr:rowOff>17359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0455" y="585355"/>
          <a:ext cx="1229382" cy="375268"/>
        </a:xfrm>
        <a:prstGeom prst="rect">
          <a:avLst/>
        </a:prstGeom>
      </xdr:spPr>
    </xdr:pic>
    <xdr:clientData/>
  </xdr:twoCellAnchor>
  <xdr:twoCellAnchor editAs="oneCell">
    <xdr:from>
      <xdr:col>8</xdr:col>
      <xdr:colOff>694168</xdr:colOff>
      <xdr:row>0</xdr:row>
      <xdr:rowOff>89411</xdr:rowOff>
    </xdr:from>
    <xdr:to>
      <xdr:col>9</xdr:col>
      <xdr:colOff>136630</xdr:colOff>
      <xdr:row>1</xdr:row>
      <xdr:rowOff>47378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08895" y="678229"/>
          <a:ext cx="700917" cy="315876"/>
        </a:xfrm>
        <a:prstGeom prst="rect">
          <a:avLst/>
        </a:prstGeom>
      </xdr:spPr>
    </xdr:pic>
    <xdr:clientData/>
  </xdr:twoCellAnchor>
  <xdr:twoCellAnchor>
    <xdr:from>
      <xdr:col>0</xdr:col>
      <xdr:colOff>668900</xdr:colOff>
      <xdr:row>13</xdr:row>
      <xdr:rowOff>554391</xdr:rowOff>
    </xdr:from>
    <xdr:to>
      <xdr:col>0</xdr:col>
      <xdr:colOff>981364</xdr:colOff>
      <xdr:row>16</xdr:row>
      <xdr:rowOff>140731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9166"/>
        <a:stretch/>
      </xdr:blipFill>
      <xdr:spPr>
        <a:xfrm rot="16200000">
          <a:off x="96780" y="6137238"/>
          <a:ext cx="1456704" cy="312464"/>
        </a:xfrm>
        <a:prstGeom prst="rect">
          <a:avLst/>
        </a:prstGeom>
      </xdr:spPr>
    </xdr:pic>
    <xdr:clientData/>
  </xdr:twoCellAnchor>
  <xdr:twoCellAnchor>
    <xdr:from>
      <xdr:col>0</xdr:col>
      <xdr:colOff>484909</xdr:colOff>
      <xdr:row>16</xdr:row>
      <xdr:rowOff>233574</xdr:rowOff>
    </xdr:from>
    <xdr:to>
      <xdr:col>0</xdr:col>
      <xdr:colOff>987825</xdr:colOff>
      <xdr:row>18</xdr:row>
      <xdr:rowOff>37053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9438" b="47859"/>
        <a:stretch/>
      </xdr:blipFill>
      <xdr:spPr>
        <a:xfrm rot="5400000">
          <a:off x="424764" y="7174810"/>
          <a:ext cx="623206" cy="502916"/>
        </a:xfrm>
        <a:prstGeom prst="rect">
          <a:avLst/>
        </a:prstGeom>
      </xdr:spPr>
    </xdr:pic>
    <xdr:clientData/>
  </xdr:twoCellAnchor>
  <xdr:twoCellAnchor>
    <xdr:from>
      <xdr:col>0</xdr:col>
      <xdr:colOff>961571</xdr:colOff>
      <xdr:row>4</xdr:row>
      <xdr:rowOff>763564</xdr:rowOff>
    </xdr:from>
    <xdr:to>
      <xdr:col>0</xdr:col>
      <xdr:colOff>1119909</xdr:colOff>
      <xdr:row>8</xdr:row>
      <xdr:rowOff>371810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533" b="82426"/>
        <a:stretch/>
      </xdr:blipFill>
      <xdr:spPr>
        <a:xfrm rot="5400000">
          <a:off x="234224" y="2153125"/>
          <a:ext cx="1613032" cy="158338"/>
        </a:xfrm>
        <a:prstGeom prst="rect">
          <a:avLst/>
        </a:prstGeom>
      </xdr:spPr>
    </xdr:pic>
    <xdr:clientData/>
  </xdr:twoCellAnchor>
  <xdr:twoCellAnchor>
    <xdr:from>
      <xdr:col>0</xdr:col>
      <xdr:colOff>136071</xdr:colOff>
      <xdr:row>7</xdr:row>
      <xdr:rowOff>352504</xdr:rowOff>
    </xdr:from>
    <xdr:to>
      <xdr:col>0</xdr:col>
      <xdr:colOff>1092542</xdr:colOff>
      <xdr:row>11</xdr:row>
      <xdr:rowOff>386250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-382281" y="3565070"/>
          <a:ext cx="1993175" cy="956471"/>
        </a:xfrm>
        <a:prstGeom prst="rect">
          <a:avLst/>
        </a:prstGeom>
      </xdr:spPr>
    </xdr:pic>
    <xdr:clientData/>
  </xdr:twoCellAnchor>
  <xdr:twoCellAnchor>
    <xdr:from>
      <xdr:col>0</xdr:col>
      <xdr:colOff>981363</xdr:colOff>
      <xdr:row>12</xdr:row>
      <xdr:rowOff>105552</xdr:rowOff>
    </xdr:from>
    <xdr:to>
      <xdr:col>0</xdr:col>
      <xdr:colOff>1155178</xdr:colOff>
      <xdr:row>13</xdr:row>
      <xdr:rowOff>196273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61140" b="85727"/>
        <a:stretch/>
      </xdr:blipFill>
      <xdr:spPr>
        <a:xfrm rot="5400000">
          <a:off x="711183" y="5525005"/>
          <a:ext cx="714175" cy="173815"/>
        </a:xfrm>
        <a:prstGeom prst="rect">
          <a:avLst/>
        </a:prstGeom>
      </xdr:spPr>
    </xdr:pic>
    <xdr:clientData/>
  </xdr:twoCellAnchor>
  <xdr:twoCellAnchor>
    <xdr:from>
      <xdr:col>0</xdr:col>
      <xdr:colOff>71582</xdr:colOff>
      <xdr:row>12</xdr:row>
      <xdr:rowOff>323271</xdr:rowOff>
    </xdr:from>
    <xdr:to>
      <xdr:col>0</xdr:col>
      <xdr:colOff>969819</xdr:colOff>
      <xdr:row>13</xdr:row>
      <xdr:rowOff>348674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323" t="12566" r="57371" b="13676"/>
        <a:stretch/>
      </xdr:blipFill>
      <xdr:spPr>
        <a:xfrm rot="16200000">
          <a:off x="196272" y="5347854"/>
          <a:ext cx="648857" cy="898237"/>
        </a:xfrm>
        <a:prstGeom prst="rect">
          <a:avLst/>
        </a:prstGeom>
      </xdr:spPr>
    </xdr:pic>
    <xdr:clientData/>
  </xdr:twoCellAnchor>
  <xdr:twoCellAnchor>
    <xdr:from>
      <xdr:col>0</xdr:col>
      <xdr:colOff>992908</xdr:colOff>
      <xdr:row>14</xdr:row>
      <xdr:rowOff>60245</xdr:rowOff>
    </xdr:from>
    <xdr:to>
      <xdr:col>0</xdr:col>
      <xdr:colOff>1123877</xdr:colOff>
      <xdr:row>16</xdr:row>
      <xdr:rowOff>270040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70310"/>
        <a:stretch/>
      </xdr:blipFill>
      <xdr:spPr>
        <a:xfrm rot="5400000">
          <a:off x="330041" y="6357294"/>
          <a:ext cx="1456704" cy="130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788754</xdr:rowOff>
    </xdr:from>
    <xdr:to>
      <xdr:col>0</xdr:col>
      <xdr:colOff>981206</xdr:colOff>
      <xdr:row>7</xdr:row>
      <xdr:rowOff>169629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-17397" y="1472901"/>
          <a:ext cx="1016000" cy="981206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254000</xdr:colOff>
      <xdr:row>1</xdr:row>
      <xdr:rowOff>222250</xdr:rowOff>
    </xdr:from>
    <xdr:to>
      <xdr:col>22</xdr:col>
      <xdr:colOff>535493</xdr:colOff>
      <xdr:row>26</xdr:row>
      <xdr:rowOff>158751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351000" y="587375"/>
          <a:ext cx="11425743" cy="92710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63501</xdr:colOff>
      <xdr:row>1</xdr:row>
      <xdr:rowOff>114300</xdr:rowOff>
    </xdr:from>
    <xdr:to>
      <xdr:col>1</xdr:col>
      <xdr:colOff>1292883</xdr:colOff>
      <xdr:row>1</xdr:row>
      <xdr:rowOff>497931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7BAB0BB-1465-4757-9450-EF659105BD1B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441" y="312420"/>
          <a:ext cx="1229382" cy="383631"/>
        </a:xfrm>
        <a:prstGeom prst="rect">
          <a:avLst/>
        </a:prstGeom>
      </xdr:spPr>
    </xdr:pic>
    <xdr:clientData/>
  </xdr:twoCellAnchor>
  <xdr:twoCellAnchor editAs="oneCell">
    <xdr:from>
      <xdr:col>1</xdr:col>
      <xdr:colOff>1541605</xdr:colOff>
      <xdr:row>1</xdr:row>
      <xdr:rowOff>173692</xdr:rowOff>
    </xdr:from>
    <xdr:to>
      <xdr:col>1</xdr:col>
      <xdr:colOff>2242522</xdr:colOff>
      <xdr:row>1</xdr:row>
      <xdr:rowOff>497931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E3E1CD14-842D-4EC4-9CD6-92C4CD060F2B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3545" y="371812"/>
          <a:ext cx="700917" cy="324239"/>
        </a:xfrm>
        <a:prstGeom prst="rect">
          <a:avLst/>
        </a:prstGeom>
      </xdr:spPr>
    </xdr:pic>
    <xdr:clientData/>
  </xdr:twoCellAnchor>
  <xdr:twoCellAnchor editAs="oneCell">
    <xdr:from>
      <xdr:col>10</xdr:col>
      <xdr:colOff>1766454</xdr:colOff>
      <xdr:row>1</xdr:row>
      <xdr:rowOff>23091</xdr:rowOff>
    </xdr:from>
    <xdr:to>
      <xdr:col>15</xdr:col>
      <xdr:colOff>326446</xdr:colOff>
      <xdr:row>5</xdr:row>
      <xdr:rowOff>127930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41909" y="357909"/>
          <a:ext cx="2323810" cy="1790476"/>
        </a:xfrm>
        <a:prstGeom prst="rect">
          <a:avLst/>
        </a:prstGeom>
      </xdr:spPr>
    </xdr:pic>
    <xdr:clientData/>
  </xdr:twoCellAnchor>
  <xdr:twoCellAnchor editAs="oneCell">
    <xdr:from>
      <xdr:col>7</xdr:col>
      <xdr:colOff>831272</xdr:colOff>
      <xdr:row>0</xdr:row>
      <xdr:rowOff>161636</xdr:rowOff>
    </xdr:from>
    <xdr:to>
      <xdr:col>9</xdr:col>
      <xdr:colOff>1105033</xdr:colOff>
      <xdr:row>5</xdr:row>
      <xdr:rowOff>70520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08090" y="161636"/>
          <a:ext cx="2478943" cy="19293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63501</xdr:colOff>
      <xdr:row>1</xdr:row>
      <xdr:rowOff>114300</xdr:rowOff>
    </xdr:from>
    <xdr:to>
      <xdr:col>1</xdr:col>
      <xdr:colOff>1292883</xdr:colOff>
      <xdr:row>1</xdr:row>
      <xdr:rowOff>497931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311150"/>
          <a:ext cx="1229382" cy="383631"/>
        </a:xfrm>
        <a:prstGeom prst="rect">
          <a:avLst/>
        </a:prstGeom>
      </xdr:spPr>
    </xdr:pic>
    <xdr:clientData/>
  </xdr:twoCellAnchor>
  <xdr:twoCellAnchor editAs="oneCell">
    <xdr:from>
      <xdr:col>1</xdr:col>
      <xdr:colOff>1541605</xdr:colOff>
      <xdr:row>1</xdr:row>
      <xdr:rowOff>173692</xdr:rowOff>
    </xdr:from>
    <xdr:to>
      <xdr:col>1</xdr:col>
      <xdr:colOff>2242522</xdr:colOff>
      <xdr:row>1</xdr:row>
      <xdr:rowOff>497931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1005" y="370542"/>
          <a:ext cx="700917" cy="324239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635000</xdr:colOff>
      <xdr:row>6</xdr:row>
      <xdr:rowOff>195385</xdr:rowOff>
    </xdr:from>
    <xdr:to>
      <xdr:col>14</xdr:col>
      <xdr:colOff>492775</xdr:colOff>
      <xdr:row>21</xdr:row>
      <xdr:rowOff>38146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1827" y="2271347"/>
          <a:ext cx="4571429" cy="354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63501</xdr:colOff>
      <xdr:row>1</xdr:row>
      <xdr:rowOff>114300</xdr:rowOff>
    </xdr:from>
    <xdr:to>
      <xdr:col>1</xdr:col>
      <xdr:colOff>1292883</xdr:colOff>
      <xdr:row>1</xdr:row>
      <xdr:rowOff>497931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311150"/>
          <a:ext cx="1229382" cy="383631"/>
        </a:xfrm>
        <a:prstGeom prst="rect">
          <a:avLst/>
        </a:prstGeom>
      </xdr:spPr>
    </xdr:pic>
    <xdr:clientData/>
  </xdr:twoCellAnchor>
  <xdr:twoCellAnchor editAs="oneCell">
    <xdr:from>
      <xdr:col>1</xdr:col>
      <xdr:colOff>1541605</xdr:colOff>
      <xdr:row>1</xdr:row>
      <xdr:rowOff>173692</xdr:rowOff>
    </xdr:from>
    <xdr:to>
      <xdr:col>1</xdr:col>
      <xdr:colOff>2242522</xdr:colOff>
      <xdr:row>1</xdr:row>
      <xdr:rowOff>497931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1005" y="370542"/>
          <a:ext cx="700917" cy="324239"/>
        </a:xfrm>
        <a:prstGeom prst="rect">
          <a:avLst/>
        </a:prstGeom>
      </xdr:spPr>
    </xdr:pic>
    <xdr:clientData/>
  </xdr:twoCellAnchor>
  <xdr:twoCellAnchor editAs="oneCell">
    <xdr:from>
      <xdr:col>7</xdr:col>
      <xdr:colOff>708269</xdr:colOff>
      <xdr:row>10</xdr:row>
      <xdr:rowOff>219808</xdr:rowOff>
    </xdr:from>
    <xdr:to>
      <xdr:col>11</xdr:col>
      <xdr:colOff>407293</xdr:colOff>
      <xdr:row>22</xdr:row>
      <xdr:rowOff>221318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79807" y="3419231"/>
          <a:ext cx="3594505" cy="2785741"/>
        </a:xfrm>
        <a:prstGeom prst="rect">
          <a:avLst/>
        </a:prstGeom>
      </xdr:spPr>
    </xdr:pic>
    <xdr:clientData/>
  </xdr:twoCellAnchor>
  <xdr:twoCellAnchor editAs="oneCell">
    <xdr:from>
      <xdr:col>15</xdr:col>
      <xdr:colOff>244229</xdr:colOff>
      <xdr:row>5</xdr:row>
      <xdr:rowOff>134327</xdr:rowOff>
    </xdr:from>
    <xdr:to>
      <xdr:col>18</xdr:col>
      <xdr:colOff>668235</xdr:colOff>
      <xdr:row>14</xdr:row>
      <xdr:rowOff>44225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83941" y="1953846"/>
          <a:ext cx="2878525" cy="2217879"/>
        </a:xfrm>
        <a:prstGeom prst="rect">
          <a:avLst/>
        </a:prstGeom>
      </xdr:spPr>
    </xdr:pic>
    <xdr:clientData/>
  </xdr:twoCellAnchor>
  <xdr:twoCellAnchor editAs="oneCell">
    <xdr:from>
      <xdr:col>15</xdr:col>
      <xdr:colOff>195383</xdr:colOff>
      <xdr:row>16</xdr:row>
      <xdr:rowOff>59030</xdr:rowOff>
    </xdr:from>
    <xdr:to>
      <xdr:col>18</xdr:col>
      <xdr:colOff>219807</xdr:colOff>
      <xdr:row>24</xdr:row>
      <xdr:rowOff>132215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35095" y="4650568"/>
          <a:ext cx="2478943" cy="19293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</sheetPr>
  <dimension ref="B1:Y94"/>
  <sheetViews>
    <sheetView showGridLines="0" tabSelected="1" zoomScale="53" zoomScaleNormal="53" workbookViewId="0">
      <selection activeCell="X85" sqref="X85"/>
    </sheetView>
  </sheetViews>
  <sheetFormatPr baseColWidth="10" defaultColWidth="7.33203125" defaultRowHeight="13"/>
  <cols>
    <col min="1" max="1" width="6" style="37" customWidth="1"/>
    <col min="2" max="2" width="6.83203125" style="37" customWidth="1"/>
    <col min="3" max="3" width="15.6640625" style="37" customWidth="1"/>
    <col min="4" max="4" width="12.5" style="37" customWidth="1"/>
    <col min="5" max="5" width="13.5" style="37" customWidth="1"/>
    <col min="6" max="6" width="20.6640625" style="37" customWidth="1"/>
    <col min="7" max="7" width="10.33203125" style="37" customWidth="1"/>
    <col min="8" max="8" width="14.5" style="37" customWidth="1"/>
    <col min="9" max="9" width="18.33203125" style="38" bestFit="1" customWidth="1"/>
    <col min="10" max="10" width="10" style="37" customWidth="1"/>
    <col min="11" max="11" width="6.1640625" style="37" customWidth="1"/>
    <col min="12" max="12" width="4.6640625" style="37" customWidth="1"/>
    <col min="13" max="13" width="38.33203125" style="37" hidden="1" customWidth="1"/>
    <col min="14" max="14" width="15.5" style="37" hidden="1" customWidth="1"/>
    <col min="15" max="15" width="10.83203125" style="37" hidden="1" customWidth="1"/>
    <col min="16" max="16" width="15.5" style="37" hidden="1" customWidth="1"/>
    <col min="17" max="17" width="19.33203125" style="37" hidden="1" customWidth="1"/>
    <col min="18" max="18" width="12" style="37" hidden="1" customWidth="1"/>
    <col min="19" max="19" width="12.33203125" style="37" hidden="1" customWidth="1"/>
    <col min="20" max="22" width="7.33203125" style="37"/>
    <col min="23" max="23" width="17.5" style="37" bestFit="1" customWidth="1"/>
    <col min="24" max="24" width="23.33203125" style="37" customWidth="1"/>
    <col min="25" max="16384" width="7.33203125" style="37"/>
  </cols>
  <sheetData>
    <row r="1" spans="2:23" ht="13.5" thickBot="1"/>
    <row r="2" spans="2:23">
      <c r="B2" s="56"/>
      <c r="C2" s="57"/>
      <c r="D2" s="57"/>
      <c r="E2" s="57"/>
      <c r="F2" s="57"/>
      <c r="G2" s="57"/>
      <c r="H2" s="57"/>
      <c r="I2" s="58"/>
      <c r="J2" s="59"/>
    </row>
    <row r="3" spans="2:23" ht="14" customHeight="1">
      <c r="B3" s="60"/>
      <c r="C3" s="61"/>
      <c r="D3" s="62"/>
      <c r="E3" s="62"/>
      <c r="F3" s="62"/>
      <c r="G3" s="62"/>
      <c r="H3" s="62"/>
      <c r="I3" s="62"/>
      <c r="J3" s="63"/>
      <c r="K3"/>
      <c r="L3"/>
      <c r="M3"/>
      <c r="N3"/>
    </row>
    <row r="4" spans="2:23" ht="24" customHeight="1">
      <c r="B4" s="60"/>
      <c r="C4" s="61"/>
      <c r="D4" s="62"/>
      <c r="E4" s="62"/>
      <c r="F4" s="62"/>
      <c r="G4" s="62"/>
      <c r="H4" s="62"/>
      <c r="I4" s="62"/>
      <c r="J4" s="63"/>
      <c r="K4"/>
      <c r="L4"/>
      <c r="M4"/>
      <c r="N4"/>
    </row>
    <row r="5" spans="2:23" ht="32" customHeight="1" thickBot="1">
      <c r="B5" s="60"/>
      <c r="C5" s="61"/>
      <c r="D5" s="62"/>
      <c r="E5" s="62"/>
      <c r="F5" s="62"/>
      <c r="G5" s="62"/>
      <c r="H5" s="62"/>
      <c r="I5" s="62"/>
      <c r="J5" s="63"/>
      <c r="K5"/>
      <c r="L5"/>
      <c r="M5"/>
      <c r="N5"/>
    </row>
    <row r="6" spans="2:23" ht="15" customHeight="1">
      <c r="B6" s="60"/>
      <c r="C6" s="64"/>
      <c r="D6" s="65"/>
      <c r="E6" s="65"/>
      <c r="F6" s="65"/>
      <c r="G6" s="65"/>
      <c r="H6" s="65"/>
      <c r="I6" s="66"/>
      <c r="J6" s="63"/>
      <c r="K6"/>
      <c r="L6"/>
      <c r="M6"/>
      <c r="N6"/>
    </row>
    <row r="7" spans="2:23" s="46" customFormat="1" ht="21.5" customHeight="1">
      <c r="B7" s="67"/>
      <c r="C7" s="68"/>
      <c r="D7" s="69"/>
      <c r="E7" s="69"/>
      <c r="F7" s="150" t="s">
        <v>188</v>
      </c>
      <c r="G7" s="69"/>
      <c r="H7" s="69"/>
      <c r="I7" s="70"/>
      <c r="J7" s="63"/>
      <c r="K7"/>
      <c r="L7"/>
      <c r="M7"/>
      <c r="N7"/>
    </row>
    <row r="8" spans="2:23" ht="26" customHeight="1" thickBot="1">
      <c r="B8" s="60"/>
      <c r="C8" s="71"/>
      <c r="D8" s="72"/>
      <c r="E8" s="72"/>
      <c r="F8" s="73"/>
      <c r="G8" s="72"/>
      <c r="H8" s="72"/>
      <c r="I8" s="74"/>
      <c r="J8" s="63"/>
      <c r="K8"/>
      <c r="L8"/>
      <c r="M8"/>
      <c r="N8"/>
    </row>
    <row r="9" spans="2:23" ht="27" customHeight="1">
      <c r="B9" s="60"/>
      <c r="C9" s="61"/>
      <c r="D9" s="61"/>
      <c r="E9" s="75"/>
      <c r="F9" s="76" t="s">
        <v>112</v>
      </c>
      <c r="G9" s="61"/>
      <c r="H9" s="61"/>
      <c r="I9" s="77"/>
      <c r="J9" s="78"/>
      <c r="K9" s="35"/>
      <c r="L9" s="35"/>
      <c r="M9" s="33"/>
      <c r="N9" s="33"/>
      <c r="O9" s="79"/>
      <c r="P9" s="79"/>
      <c r="Q9" s="79"/>
      <c r="R9" s="79"/>
      <c r="S9" s="79"/>
      <c r="T9" s="79"/>
      <c r="U9" s="79"/>
      <c r="V9" s="79"/>
      <c r="W9" s="79"/>
    </row>
    <row r="10" spans="2:23" ht="27.5" customHeight="1">
      <c r="B10" s="60"/>
      <c r="C10" s="61"/>
      <c r="D10" s="61"/>
      <c r="E10" s="98" t="s">
        <v>115</v>
      </c>
      <c r="F10" s="80"/>
      <c r="G10" s="61"/>
      <c r="H10" s="61"/>
      <c r="I10" s="77"/>
      <c r="J10" s="78"/>
      <c r="K10" s="35"/>
      <c r="L10" s="35"/>
      <c r="M10" s="33"/>
      <c r="N10" s="33"/>
      <c r="O10" s="79"/>
      <c r="P10" s="79"/>
      <c r="Q10" s="79"/>
      <c r="R10" s="79"/>
      <c r="S10" s="79"/>
      <c r="T10" s="79"/>
      <c r="U10" s="79"/>
      <c r="V10" s="79"/>
      <c r="W10" s="79"/>
    </row>
    <row r="11" spans="2:23" ht="25" customHeight="1">
      <c r="B11" s="60"/>
      <c r="C11" s="61"/>
      <c r="D11" s="62"/>
      <c r="E11" s="99" t="s">
        <v>116</v>
      </c>
      <c r="F11" s="80"/>
      <c r="G11" s="62"/>
      <c r="H11" s="62"/>
      <c r="I11" s="62"/>
      <c r="J11" s="63"/>
      <c r="K11"/>
      <c r="L11"/>
      <c r="M11"/>
      <c r="N11"/>
    </row>
    <row r="12" spans="2:23" ht="20" customHeight="1">
      <c r="B12" s="60"/>
      <c r="C12" s="61"/>
      <c r="D12" s="62"/>
      <c r="E12" s="98" t="s">
        <v>117</v>
      </c>
      <c r="F12" s="81"/>
      <c r="G12" s="62"/>
      <c r="H12" s="62"/>
      <c r="I12" s="82"/>
      <c r="J12" s="83"/>
      <c r="M12"/>
      <c r="N12"/>
    </row>
    <row r="13" spans="2:23" ht="36.5" customHeight="1">
      <c r="B13" s="60"/>
      <c r="C13" s="61"/>
      <c r="D13" s="221" t="s">
        <v>113</v>
      </c>
      <c r="E13" s="221"/>
      <c r="F13" s="221"/>
      <c r="G13" s="220"/>
      <c r="H13" s="62"/>
      <c r="I13" s="82"/>
      <c r="J13" s="83"/>
      <c r="M13"/>
      <c r="N13"/>
    </row>
    <row r="14" spans="2:23" ht="9.5" hidden="1" customHeight="1" thickBot="1">
      <c r="B14" s="60"/>
      <c r="C14" s="61"/>
      <c r="D14" s="221"/>
      <c r="E14" s="221"/>
      <c r="F14" s="221"/>
      <c r="G14" s="220"/>
      <c r="H14" s="62"/>
      <c r="I14" s="82"/>
      <c r="J14" s="83"/>
      <c r="K14"/>
      <c r="L14"/>
      <c r="M14"/>
      <c r="N14"/>
    </row>
    <row r="15" spans="2:23" ht="27.5" hidden="1" customHeight="1">
      <c r="B15" s="60"/>
      <c r="C15" s="56"/>
      <c r="D15" s="221"/>
      <c r="E15" s="221"/>
      <c r="F15" s="221"/>
      <c r="G15" s="220"/>
      <c r="H15" s="62"/>
      <c r="I15" s="82"/>
      <c r="J15" s="83"/>
      <c r="K15" s="84"/>
      <c r="L15" s="47"/>
      <c r="M15" s="47"/>
    </row>
    <row r="16" spans="2:23" ht="9" hidden="1" customHeight="1">
      <c r="B16" s="60"/>
      <c r="C16" s="60"/>
      <c r="D16" s="221"/>
      <c r="E16" s="221"/>
      <c r="F16" s="221"/>
      <c r="G16" s="220"/>
      <c r="H16" s="62"/>
      <c r="I16" s="82"/>
      <c r="J16" s="83"/>
      <c r="K16" s="85"/>
      <c r="L16" s="47"/>
      <c r="M16" s="47"/>
    </row>
    <row r="17" spans="2:25" ht="9" hidden="1" customHeight="1">
      <c r="B17" s="60"/>
      <c r="C17" s="60"/>
      <c r="D17" s="221"/>
      <c r="E17" s="221"/>
      <c r="F17" s="221"/>
      <c r="G17" s="220"/>
      <c r="H17" s="62"/>
      <c r="I17" s="82"/>
      <c r="J17" s="83"/>
      <c r="K17" s="86"/>
      <c r="N17" s="19" t="s">
        <v>86</v>
      </c>
      <c r="O17" s="20" t="s">
        <v>87</v>
      </c>
      <c r="P17" s="20" t="s">
        <v>88</v>
      </c>
      <c r="Q17" s="20" t="s">
        <v>89</v>
      </c>
      <c r="R17" s="20" t="s">
        <v>90</v>
      </c>
      <c r="S17" s="20" t="s">
        <v>91</v>
      </c>
    </row>
    <row r="18" spans="2:25" ht="23" hidden="1" customHeight="1">
      <c r="B18" s="60"/>
      <c r="C18" s="60"/>
      <c r="D18" s="221"/>
      <c r="E18" s="221"/>
      <c r="F18" s="221"/>
      <c r="G18" s="220"/>
      <c r="H18" s="62"/>
      <c r="I18" s="82"/>
      <c r="J18" s="83"/>
      <c r="K18" s="86"/>
      <c r="N18" s="27" t="s">
        <v>0</v>
      </c>
      <c r="O18" s="27" t="s">
        <v>0</v>
      </c>
      <c r="P18" s="27" t="s">
        <v>0</v>
      </c>
      <c r="Q18" s="27" t="s">
        <v>0</v>
      </c>
      <c r="R18" s="27" t="s">
        <v>0</v>
      </c>
      <c r="S18" s="27" t="s">
        <v>0</v>
      </c>
    </row>
    <row r="19" spans="2:25" ht="23" hidden="1" customHeight="1">
      <c r="B19" s="60"/>
      <c r="C19" s="60"/>
      <c r="D19" s="221"/>
      <c r="E19" s="221"/>
      <c r="F19" s="221"/>
      <c r="G19" s="220"/>
      <c r="H19" s="62"/>
      <c r="I19" s="82"/>
      <c r="J19" s="83"/>
      <c r="K19" s="87"/>
      <c r="L19" s="48"/>
      <c r="M19" s="48"/>
      <c r="N19" s="28" t="s">
        <v>99</v>
      </c>
      <c r="O19" s="12"/>
      <c r="P19" s="12"/>
      <c r="Q19" s="12"/>
      <c r="R19" s="12"/>
      <c r="S19" s="12"/>
    </row>
    <row r="20" spans="2:25" ht="9" hidden="1" customHeight="1">
      <c r="B20" s="60"/>
      <c r="C20" s="60"/>
      <c r="D20" s="221"/>
      <c r="E20" s="221"/>
      <c r="F20" s="221"/>
      <c r="G20" s="220"/>
      <c r="H20" s="62"/>
      <c r="I20" s="82"/>
      <c r="J20" s="83"/>
      <c r="K20" s="88"/>
      <c r="L20" s="49"/>
      <c r="M20" s="49">
        <f t="shared" ref="M20:M41" si="0">F20/100</f>
        <v>0</v>
      </c>
      <c r="N20" s="54">
        <f>100*$M20</f>
        <v>0</v>
      </c>
      <c r="O20" s="54">
        <f t="shared" ref="O20:O41" si="1">180*$M20</f>
        <v>0</v>
      </c>
      <c r="P20" s="54">
        <f t="shared" ref="P20:P41" si="2">260*$M20</f>
        <v>0</v>
      </c>
      <c r="Q20" s="54">
        <f t="shared" ref="Q20:Q41" si="3">340*$M20</f>
        <v>0</v>
      </c>
      <c r="R20" s="54">
        <f t="shared" ref="R20:R41" si="4">420*$M20</f>
        <v>0</v>
      </c>
      <c r="S20" s="54">
        <f t="shared" ref="S20:S41" si="5">500*$M20</f>
        <v>0</v>
      </c>
    </row>
    <row r="21" spans="2:25" ht="9" hidden="1" customHeight="1">
      <c r="B21" s="60"/>
      <c r="C21" s="60"/>
      <c r="D21" s="221"/>
      <c r="E21" s="221"/>
      <c r="F21" s="221"/>
      <c r="G21" s="220"/>
      <c r="H21" s="62"/>
      <c r="I21" s="82"/>
      <c r="J21" s="83"/>
      <c r="K21" s="88"/>
      <c r="L21" s="49"/>
      <c r="M21" s="49">
        <f t="shared" si="0"/>
        <v>0</v>
      </c>
      <c r="N21" s="54">
        <f t="shared" ref="N21:N41" si="6">100*$M21</f>
        <v>0</v>
      </c>
      <c r="O21" s="54">
        <f t="shared" si="1"/>
        <v>0</v>
      </c>
      <c r="P21" s="54">
        <f t="shared" si="2"/>
        <v>0</v>
      </c>
      <c r="Q21" s="54">
        <f t="shared" si="3"/>
        <v>0</v>
      </c>
      <c r="R21" s="54">
        <f t="shared" si="4"/>
        <v>0</v>
      </c>
      <c r="S21" s="54">
        <f t="shared" si="5"/>
        <v>0</v>
      </c>
      <c r="Y21" s="46"/>
    </row>
    <row r="22" spans="2:25" ht="9" hidden="1" customHeight="1">
      <c r="B22" s="60"/>
      <c r="C22" s="60"/>
      <c r="D22" s="221"/>
      <c r="E22" s="221"/>
      <c r="F22" s="221"/>
      <c r="G22" s="220"/>
      <c r="H22" s="62"/>
      <c r="I22" s="82"/>
      <c r="J22" s="83"/>
      <c r="K22" s="88"/>
      <c r="L22" s="49"/>
      <c r="M22" s="49">
        <f t="shared" si="0"/>
        <v>0</v>
      </c>
      <c r="N22" s="54">
        <f t="shared" si="6"/>
        <v>0</v>
      </c>
      <c r="O22" s="54">
        <f t="shared" si="1"/>
        <v>0</v>
      </c>
      <c r="P22" s="54">
        <f t="shared" si="2"/>
        <v>0</v>
      </c>
      <c r="Q22" s="54">
        <f t="shared" si="3"/>
        <v>0</v>
      </c>
      <c r="R22" s="54">
        <f t="shared" si="4"/>
        <v>0</v>
      </c>
      <c r="S22" s="54">
        <f t="shared" si="5"/>
        <v>0</v>
      </c>
    </row>
    <row r="23" spans="2:25" ht="9" hidden="1" customHeight="1">
      <c r="B23" s="60"/>
      <c r="C23" s="60"/>
      <c r="D23" s="221"/>
      <c r="E23" s="221"/>
      <c r="F23" s="221"/>
      <c r="G23" s="220"/>
      <c r="H23" s="62"/>
      <c r="I23" s="82"/>
      <c r="J23" s="83"/>
      <c r="K23" s="88"/>
      <c r="L23" s="49"/>
      <c r="M23" s="49">
        <f t="shared" si="0"/>
        <v>0</v>
      </c>
      <c r="N23" s="54">
        <f t="shared" si="6"/>
        <v>0</v>
      </c>
      <c r="O23" s="55">
        <f t="shared" si="1"/>
        <v>0</v>
      </c>
      <c r="P23" s="54">
        <f t="shared" si="2"/>
        <v>0</v>
      </c>
      <c r="Q23" s="54">
        <f t="shared" si="3"/>
        <v>0</v>
      </c>
      <c r="R23" s="54">
        <f t="shared" si="4"/>
        <v>0</v>
      </c>
      <c r="S23" s="54">
        <f t="shared" si="5"/>
        <v>0</v>
      </c>
      <c r="Y23" s="89"/>
    </row>
    <row r="24" spans="2:25" ht="9" hidden="1" customHeight="1">
      <c r="B24" s="60"/>
      <c r="C24" s="60"/>
      <c r="D24" s="221"/>
      <c r="E24" s="221"/>
      <c r="F24" s="221"/>
      <c r="G24" s="220"/>
      <c r="H24" s="62"/>
      <c r="I24" s="82"/>
      <c r="J24" s="83"/>
      <c r="K24" s="88"/>
      <c r="L24" s="49"/>
      <c r="M24" s="49">
        <f t="shared" si="0"/>
        <v>0</v>
      </c>
      <c r="N24" s="54">
        <f t="shared" si="6"/>
        <v>0</v>
      </c>
      <c r="O24" s="54">
        <f t="shared" si="1"/>
        <v>0</v>
      </c>
      <c r="P24" s="54">
        <f t="shared" si="2"/>
        <v>0</v>
      </c>
      <c r="Q24" s="54">
        <f t="shared" si="3"/>
        <v>0</v>
      </c>
      <c r="R24" s="54">
        <f t="shared" si="4"/>
        <v>0</v>
      </c>
      <c r="S24" s="54">
        <f t="shared" si="5"/>
        <v>0</v>
      </c>
      <c r="Y24" s="89"/>
    </row>
    <row r="25" spans="2:25" ht="9" hidden="1" customHeight="1">
      <c r="B25" s="60"/>
      <c r="C25" s="60"/>
      <c r="D25" s="221"/>
      <c r="E25" s="221"/>
      <c r="F25" s="221"/>
      <c r="G25" s="220"/>
      <c r="H25" s="62"/>
      <c r="I25" s="82"/>
      <c r="J25" s="83"/>
      <c r="K25" s="88"/>
      <c r="L25" s="49"/>
      <c r="M25" s="49">
        <f t="shared" si="0"/>
        <v>0</v>
      </c>
      <c r="N25" s="54">
        <f t="shared" si="6"/>
        <v>0</v>
      </c>
      <c r="O25" s="54">
        <f t="shared" si="1"/>
        <v>0</v>
      </c>
      <c r="P25" s="54">
        <f t="shared" si="2"/>
        <v>0</v>
      </c>
      <c r="Q25" s="54">
        <f t="shared" si="3"/>
        <v>0</v>
      </c>
      <c r="R25" s="54">
        <f t="shared" si="4"/>
        <v>0</v>
      </c>
      <c r="S25" s="54">
        <f t="shared" si="5"/>
        <v>0</v>
      </c>
      <c r="W25" s="89"/>
      <c r="X25" s="89"/>
      <c r="Y25" s="89"/>
    </row>
    <row r="26" spans="2:25" ht="9" hidden="1" customHeight="1">
      <c r="B26" s="60"/>
      <c r="C26" s="60"/>
      <c r="D26" s="221"/>
      <c r="E26" s="221"/>
      <c r="F26" s="221"/>
      <c r="G26" s="220"/>
      <c r="H26" s="62"/>
      <c r="I26" s="82"/>
      <c r="J26" s="83"/>
      <c r="K26" s="88"/>
      <c r="L26" s="49"/>
      <c r="M26" s="49">
        <f t="shared" si="0"/>
        <v>0</v>
      </c>
      <c r="N26" s="54">
        <f t="shared" si="6"/>
        <v>0</v>
      </c>
      <c r="O26" s="54">
        <f t="shared" si="1"/>
        <v>0</v>
      </c>
      <c r="P26" s="54">
        <f t="shared" si="2"/>
        <v>0</v>
      </c>
      <c r="Q26" s="54">
        <f t="shared" si="3"/>
        <v>0</v>
      </c>
      <c r="R26" s="54">
        <f t="shared" si="4"/>
        <v>0</v>
      </c>
      <c r="S26" s="54">
        <f t="shared" si="5"/>
        <v>0</v>
      </c>
    </row>
    <row r="27" spans="2:25" ht="9" hidden="1" customHeight="1">
      <c r="B27" s="60"/>
      <c r="C27" s="60"/>
      <c r="D27" s="221"/>
      <c r="E27" s="221"/>
      <c r="F27" s="221"/>
      <c r="G27" s="220"/>
      <c r="H27" s="62"/>
      <c r="I27" s="82"/>
      <c r="J27" s="83"/>
      <c r="K27" s="88"/>
      <c r="L27" s="49"/>
      <c r="M27" s="49">
        <f t="shared" si="0"/>
        <v>0</v>
      </c>
      <c r="N27" s="54">
        <f t="shared" si="6"/>
        <v>0</v>
      </c>
      <c r="O27" s="54">
        <f t="shared" si="1"/>
        <v>0</v>
      </c>
      <c r="P27" s="54">
        <f t="shared" si="2"/>
        <v>0</v>
      </c>
      <c r="Q27" s="54">
        <f t="shared" si="3"/>
        <v>0</v>
      </c>
      <c r="R27" s="54">
        <f t="shared" si="4"/>
        <v>0</v>
      </c>
      <c r="S27" s="54">
        <f t="shared" si="5"/>
        <v>0</v>
      </c>
    </row>
    <row r="28" spans="2:25" ht="10" hidden="1" customHeight="1">
      <c r="B28" s="60"/>
      <c r="C28" s="60"/>
      <c r="D28" s="221"/>
      <c r="E28" s="221"/>
      <c r="F28" s="221"/>
      <c r="G28" s="220"/>
      <c r="H28" s="62"/>
      <c r="I28" s="82"/>
      <c r="J28" s="83"/>
      <c r="K28" s="88"/>
      <c r="L28" s="49"/>
      <c r="M28" s="49">
        <f t="shared" si="0"/>
        <v>0</v>
      </c>
      <c r="N28" s="54">
        <f t="shared" si="6"/>
        <v>0</v>
      </c>
      <c r="O28" s="54">
        <f t="shared" si="1"/>
        <v>0</v>
      </c>
      <c r="P28" s="54">
        <f t="shared" si="2"/>
        <v>0</v>
      </c>
      <c r="Q28" s="54">
        <f t="shared" si="3"/>
        <v>0</v>
      </c>
      <c r="R28" s="54">
        <f t="shared" si="4"/>
        <v>0</v>
      </c>
      <c r="S28" s="54">
        <f t="shared" si="5"/>
        <v>0</v>
      </c>
    </row>
    <row r="29" spans="2:25" ht="9" hidden="1" customHeight="1">
      <c r="B29" s="60"/>
      <c r="C29" s="60"/>
      <c r="D29" s="221"/>
      <c r="E29" s="221"/>
      <c r="F29" s="221"/>
      <c r="G29" s="220"/>
      <c r="H29" s="62"/>
      <c r="I29" s="82"/>
      <c r="J29" s="83"/>
      <c r="K29" s="88"/>
      <c r="L29" s="49"/>
      <c r="M29" s="49">
        <f t="shared" si="0"/>
        <v>0</v>
      </c>
      <c r="N29" s="54">
        <f t="shared" si="6"/>
        <v>0</v>
      </c>
      <c r="O29" s="54">
        <f t="shared" si="1"/>
        <v>0</v>
      </c>
      <c r="P29" s="54">
        <f t="shared" si="2"/>
        <v>0</v>
      </c>
      <c r="Q29" s="54">
        <f t="shared" si="3"/>
        <v>0</v>
      </c>
      <c r="R29" s="54">
        <f t="shared" si="4"/>
        <v>0</v>
      </c>
      <c r="S29" s="54">
        <f t="shared" si="5"/>
        <v>0</v>
      </c>
    </row>
    <row r="30" spans="2:25" ht="9" hidden="1" customHeight="1">
      <c r="B30" s="60"/>
      <c r="C30" s="60"/>
      <c r="D30" s="221"/>
      <c r="E30" s="221"/>
      <c r="F30" s="221"/>
      <c r="G30" s="220"/>
      <c r="H30" s="62"/>
      <c r="I30" s="82"/>
      <c r="J30" s="83"/>
      <c r="K30" s="88"/>
      <c r="L30" s="49"/>
      <c r="M30" s="49">
        <f t="shared" si="0"/>
        <v>0</v>
      </c>
      <c r="N30" s="54">
        <f t="shared" si="6"/>
        <v>0</v>
      </c>
      <c r="O30" s="54">
        <f t="shared" si="1"/>
        <v>0</v>
      </c>
      <c r="P30" s="54">
        <f t="shared" si="2"/>
        <v>0</v>
      </c>
      <c r="Q30" s="54">
        <f t="shared" si="3"/>
        <v>0</v>
      </c>
      <c r="R30" s="54">
        <f t="shared" si="4"/>
        <v>0</v>
      </c>
      <c r="S30" s="54">
        <f t="shared" si="5"/>
        <v>0</v>
      </c>
    </row>
    <row r="31" spans="2:25" ht="41" hidden="1" customHeight="1">
      <c r="B31" s="60"/>
      <c r="C31" s="60"/>
      <c r="D31" s="221"/>
      <c r="E31" s="221"/>
      <c r="F31" s="221"/>
      <c r="G31" s="220"/>
      <c r="H31" s="62"/>
      <c r="I31" s="82"/>
      <c r="J31" s="83"/>
      <c r="K31" s="88"/>
      <c r="L31" s="49"/>
      <c r="M31" s="49">
        <f t="shared" si="0"/>
        <v>0</v>
      </c>
      <c r="N31" s="54">
        <f t="shared" si="6"/>
        <v>0</v>
      </c>
      <c r="O31" s="54">
        <f t="shared" si="1"/>
        <v>0</v>
      </c>
      <c r="P31" s="54">
        <f t="shared" si="2"/>
        <v>0</v>
      </c>
      <c r="Q31" s="54">
        <f t="shared" si="3"/>
        <v>0</v>
      </c>
      <c r="R31" s="54">
        <f t="shared" si="4"/>
        <v>0</v>
      </c>
      <c r="S31" s="54">
        <f t="shared" si="5"/>
        <v>0</v>
      </c>
    </row>
    <row r="32" spans="2:25" ht="19" hidden="1" customHeight="1">
      <c r="B32" s="60"/>
      <c r="C32" s="60"/>
      <c r="D32" s="221"/>
      <c r="E32" s="221"/>
      <c r="F32" s="221"/>
      <c r="G32" s="220"/>
      <c r="H32" s="62"/>
      <c r="I32" s="82"/>
      <c r="J32" s="83"/>
      <c r="K32" s="88"/>
      <c r="L32" s="49"/>
      <c r="M32" s="49">
        <f t="shared" si="0"/>
        <v>0</v>
      </c>
      <c r="N32" s="54">
        <f t="shared" si="6"/>
        <v>0</v>
      </c>
      <c r="O32" s="54">
        <f t="shared" si="1"/>
        <v>0</v>
      </c>
      <c r="P32" s="54">
        <f t="shared" si="2"/>
        <v>0</v>
      </c>
      <c r="Q32" s="54">
        <f t="shared" si="3"/>
        <v>0</v>
      </c>
      <c r="R32" s="54">
        <f t="shared" si="4"/>
        <v>0</v>
      </c>
      <c r="S32" s="54">
        <f t="shared" si="5"/>
        <v>0</v>
      </c>
    </row>
    <row r="33" spans="2:19" ht="10" hidden="1" customHeight="1">
      <c r="B33" s="60"/>
      <c r="C33" s="60"/>
      <c r="D33" s="221"/>
      <c r="E33" s="221"/>
      <c r="F33" s="221"/>
      <c r="G33" s="220"/>
      <c r="H33" s="62"/>
      <c r="I33" s="82"/>
      <c r="J33" s="83"/>
      <c r="K33" s="88"/>
      <c r="L33" s="49"/>
      <c r="M33" s="49">
        <f t="shared" si="0"/>
        <v>0</v>
      </c>
      <c r="N33" s="54">
        <f t="shared" si="6"/>
        <v>0</v>
      </c>
      <c r="O33" s="54">
        <f t="shared" si="1"/>
        <v>0</v>
      </c>
      <c r="P33" s="54">
        <f t="shared" si="2"/>
        <v>0</v>
      </c>
      <c r="Q33" s="54">
        <f t="shared" si="3"/>
        <v>0</v>
      </c>
      <c r="R33" s="54">
        <f t="shared" si="4"/>
        <v>0</v>
      </c>
      <c r="S33" s="54">
        <f t="shared" si="5"/>
        <v>0</v>
      </c>
    </row>
    <row r="34" spans="2:19" ht="9" hidden="1" customHeight="1">
      <c r="B34" s="60"/>
      <c r="C34" s="60"/>
      <c r="D34" s="221"/>
      <c r="E34" s="221"/>
      <c r="F34" s="221"/>
      <c r="G34" s="220"/>
      <c r="H34" s="62"/>
      <c r="I34" s="82"/>
      <c r="J34" s="83"/>
      <c r="K34" s="88"/>
      <c r="L34" s="49"/>
      <c r="M34" s="49">
        <f t="shared" si="0"/>
        <v>0</v>
      </c>
      <c r="N34" s="54">
        <f t="shared" si="6"/>
        <v>0</v>
      </c>
      <c r="O34" s="54">
        <f t="shared" si="1"/>
        <v>0</v>
      </c>
      <c r="P34" s="54">
        <f t="shared" si="2"/>
        <v>0</v>
      </c>
      <c r="Q34" s="54">
        <f t="shared" si="3"/>
        <v>0</v>
      </c>
      <c r="R34" s="54">
        <f t="shared" si="4"/>
        <v>0</v>
      </c>
      <c r="S34" s="54">
        <f t="shared" si="5"/>
        <v>0</v>
      </c>
    </row>
    <row r="35" spans="2:19" ht="10" hidden="1" customHeight="1">
      <c r="B35" s="60"/>
      <c r="C35" s="60"/>
      <c r="D35" s="221"/>
      <c r="E35" s="221"/>
      <c r="F35" s="221"/>
      <c r="G35" s="220"/>
      <c r="H35" s="62"/>
      <c r="I35" s="82"/>
      <c r="J35" s="83"/>
      <c r="K35" s="88"/>
      <c r="L35" s="49"/>
      <c r="M35" s="49">
        <f t="shared" si="0"/>
        <v>0</v>
      </c>
      <c r="N35" s="54">
        <f t="shared" si="6"/>
        <v>0</v>
      </c>
      <c r="O35" s="54">
        <f t="shared" si="1"/>
        <v>0</v>
      </c>
      <c r="P35" s="54">
        <f t="shared" si="2"/>
        <v>0</v>
      </c>
      <c r="Q35" s="54">
        <f t="shared" si="3"/>
        <v>0</v>
      </c>
      <c r="R35" s="54">
        <f t="shared" si="4"/>
        <v>0</v>
      </c>
      <c r="S35" s="54">
        <f t="shared" si="5"/>
        <v>0</v>
      </c>
    </row>
    <row r="36" spans="2:19" ht="10" hidden="1" customHeight="1">
      <c r="B36" s="60"/>
      <c r="C36" s="60"/>
      <c r="D36" s="221"/>
      <c r="E36" s="221"/>
      <c r="F36" s="221"/>
      <c r="G36" s="220"/>
      <c r="H36" s="62"/>
      <c r="I36" s="82"/>
      <c r="J36" s="83"/>
      <c r="K36" s="88"/>
      <c r="L36" s="49"/>
      <c r="M36" s="49">
        <f t="shared" si="0"/>
        <v>0</v>
      </c>
      <c r="N36" s="54">
        <f t="shared" si="6"/>
        <v>0</v>
      </c>
      <c r="O36" s="54">
        <f t="shared" si="1"/>
        <v>0</v>
      </c>
      <c r="P36" s="54">
        <f t="shared" si="2"/>
        <v>0</v>
      </c>
      <c r="Q36" s="54">
        <f t="shared" si="3"/>
        <v>0</v>
      </c>
      <c r="R36" s="54">
        <f t="shared" si="4"/>
        <v>0</v>
      </c>
      <c r="S36" s="54">
        <f t="shared" si="5"/>
        <v>0</v>
      </c>
    </row>
    <row r="37" spans="2:19" ht="10" hidden="1" customHeight="1">
      <c r="B37" s="60"/>
      <c r="C37" s="60"/>
      <c r="D37" s="221"/>
      <c r="E37" s="221"/>
      <c r="F37" s="221"/>
      <c r="G37" s="220"/>
      <c r="H37" s="62"/>
      <c r="I37" s="82"/>
      <c r="J37" s="83"/>
      <c r="K37" s="88"/>
      <c r="L37" s="49"/>
      <c r="M37" s="49">
        <f t="shared" si="0"/>
        <v>0</v>
      </c>
      <c r="N37" s="54">
        <f t="shared" si="6"/>
        <v>0</v>
      </c>
      <c r="O37" s="54">
        <f t="shared" si="1"/>
        <v>0</v>
      </c>
      <c r="P37" s="54">
        <f t="shared" si="2"/>
        <v>0</v>
      </c>
      <c r="Q37" s="54">
        <f t="shared" si="3"/>
        <v>0</v>
      </c>
      <c r="R37" s="54">
        <f t="shared" si="4"/>
        <v>0</v>
      </c>
      <c r="S37" s="54">
        <f t="shared" si="5"/>
        <v>0</v>
      </c>
    </row>
    <row r="38" spans="2:19" ht="10" hidden="1" customHeight="1">
      <c r="B38" s="60"/>
      <c r="C38" s="60"/>
      <c r="D38" s="221"/>
      <c r="E38" s="221"/>
      <c r="F38" s="221"/>
      <c r="G38" s="220"/>
      <c r="H38" s="62"/>
      <c r="I38" s="82"/>
      <c r="J38" s="83"/>
      <c r="K38" s="88"/>
      <c r="L38" s="49"/>
      <c r="M38" s="49">
        <f t="shared" si="0"/>
        <v>0</v>
      </c>
      <c r="N38" s="54">
        <f t="shared" si="6"/>
        <v>0</v>
      </c>
      <c r="O38" s="54">
        <f t="shared" si="1"/>
        <v>0</v>
      </c>
      <c r="P38" s="54">
        <f t="shared" si="2"/>
        <v>0</v>
      </c>
      <c r="Q38" s="54">
        <f t="shared" si="3"/>
        <v>0</v>
      </c>
      <c r="R38" s="54">
        <f t="shared" si="4"/>
        <v>0</v>
      </c>
      <c r="S38" s="54">
        <f t="shared" si="5"/>
        <v>0</v>
      </c>
    </row>
    <row r="39" spans="2:19" ht="10" hidden="1" customHeight="1">
      <c r="B39" s="60"/>
      <c r="C39" s="60"/>
      <c r="D39" s="221"/>
      <c r="E39" s="221"/>
      <c r="F39" s="221"/>
      <c r="G39" s="220"/>
      <c r="H39" s="62"/>
      <c r="I39" s="82"/>
      <c r="J39" s="83"/>
      <c r="K39" s="88"/>
      <c r="L39" s="49"/>
      <c r="M39" s="49">
        <f t="shared" si="0"/>
        <v>0</v>
      </c>
      <c r="N39" s="54">
        <f t="shared" si="6"/>
        <v>0</v>
      </c>
      <c r="O39" s="54">
        <f t="shared" si="1"/>
        <v>0</v>
      </c>
      <c r="P39" s="54">
        <f t="shared" si="2"/>
        <v>0</v>
      </c>
      <c r="Q39" s="54">
        <f t="shared" si="3"/>
        <v>0</v>
      </c>
      <c r="R39" s="54">
        <f t="shared" si="4"/>
        <v>0</v>
      </c>
      <c r="S39" s="54">
        <f t="shared" si="5"/>
        <v>0</v>
      </c>
    </row>
    <row r="40" spans="2:19" ht="10" hidden="1" customHeight="1">
      <c r="B40" s="60"/>
      <c r="C40" s="60"/>
      <c r="D40" s="221"/>
      <c r="E40" s="221"/>
      <c r="F40" s="221"/>
      <c r="G40" s="220"/>
      <c r="H40" s="62"/>
      <c r="I40" s="82"/>
      <c r="J40" s="83"/>
      <c r="K40" s="88"/>
      <c r="L40" s="49"/>
      <c r="M40" s="49">
        <f t="shared" si="0"/>
        <v>0</v>
      </c>
      <c r="N40" s="54">
        <f t="shared" si="6"/>
        <v>0</v>
      </c>
      <c r="O40" s="54">
        <f t="shared" si="1"/>
        <v>0</v>
      </c>
      <c r="P40" s="54">
        <f t="shared" si="2"/>
        <v>0</v>
      </c>
      <c r="Q40" s="54">
        <f t="shared" si="3"/>
        <v>0</v>
      </c>
      <c r="R40" s="54">
        <f t="shared" si="4"/>
        <v>0</v>
      </c>
      <c r="S40" s="54">
        <f t="shared" si="5"/>
        <v>0</v>
      </c>
    </row>
    <row r="41" spans="2:19" ht="10" hidden="1" customHeight="1">
      <c r="B41" s="60"/>
      <c r="C41" s="60"/>
      <c r="D41" s="221"/>
      <c r="E41" s="221"/>
      <c r="F41" s="221"/>
      <c r="G41" s="220"/>
      <c r="H41" s="62"/>
      <c r="I41" s="82"/>
      <c r="J41" s="83"/>
      <c r="K41" s="88"/>
      <c r="L41" s="49"/>
      <c r="M41" s="49">
        <f t="shared" si="0"/>
        <v>0</v>
      </c>
      <c r="N41" s="54">
        <f t="shared" si="6"/>
        <v>0</v>
      </c>
      <c r="O41" s="54">
        <f t="shared" si="1"/>
        <v>0</v>
      </c>
      <c r="P41" s="54">
        <f t="shared" si="2"/>
        <v>0</v>
      </c>
      <c r="Q41" s="54">
        <f t="shared" si="3"/>
        <v>0</v>
      </c>
      <c r="R41" s="54">
        <f t="shared" si="4"/>
        <v>0</v>
      </c>
      <c r="S41" s="54">
        <f t="shared" si="5"/>
        <v>0</v>
      </c>
    </row>
    <row r="42" spans="2:19" ht="10" hidden="1" customHeight="1">
      <c r="B42" s="60"/>
      <c r="C42" s="60"/>
      <c r="D42" s="221"/>
      <c r="E42" s="221"/>
      <c r="F42" s="221"/>
      <c r="G42" s="220"/>
      <c r="H42" s="62"/>
      <c r="I42" s="82"/>
      <c r="J42" s="83"/>
      <c r="K42" s="90"/>
      <c r="L42" s="50"/>
      <c r="M42" s="50"/>
    </row>
    <row r="43" spans="2:19" ht="13" hidden="1" customHeight="1">
      <c r="B43" s="60"/>
      <c r="C43" s="60"/>
      <c r="D43" s="221"/>
      <c r="E43" s="221"/>
      <c r="F43" s="221"/>
      <c r="G43" s="220"/>
      <c r="H43" s="62"/>
      <c r="I43" s="82"/>
      <c r="J43" s="83"/>
      <c r="K43" s="91"/>
      <c r="L43" s="51"/>
      <c r="M43" s="51"/>
      <c r="N43" s="19" t="s">
        <v>86</v>
      </c>
      <c r="O43" s="20" t="s">
        <v>87</v>
      </c>
      <c r="P43" s="20" t="s">
        <v>88</v>
      </c>
      <c r="Q43" s="20" t="s">
        <v>89</v>
      </c>
      <c r="R43" s="20" t="s">
        <v>90</v>
      </c>
      <c r="S43" s="20" t="s">
        <v>91</v>
      </c>
    </row>
    <row r="44" spans="2:19" ht="16.5" hidden="1" customHeight="1">
      <c r="B44" s="60"/>
      <c r="C44" s="60"/>
      <c r="D44" s="221"/>
      <c r="E44" s="221"/>
      <c r="F44" s="221"/>
      <c r="G44" s="220"/>
      <c r="H44" s="62"/>
      <c r="I44" s="82"/>
      <c r="J44" s="83"/>
      <c r="K44" s="92"/>
      <c r="L44" s="52"/>
      <c r="M44" s="52"/>
      <c r="N44" s="27" t="s">
        <v>0</v>
      </c>
      <c r="O44" s="27" t="s">
        <v>0</v>
      </c>
      <c r="P44" s="27" t="s">
        <v>0</v>
      </c>
      <c r="Q44" s="27" t="s">
        <v>0</v>
      </c>
      <c r="R44" s="27" t="s">
        <v>0</v>
      </c>
      <c r="S44" s="27" t="s">
        <v>0</v>
      </c>
    </row>
    <row r="45" spans="2:19" ht="62" hidden="1" customHeight="1">
      <c r="B45" s="60"/>
      <c r="C45" s="60"/>
      <c r="D45" s="221"/>
      <c r="E45" s="221"/>
      <c r="F45" s="221"/>
      <c r="G45" s="220"/>
      <c r="H45" s="62"/>
      <c r="I45" s="82"/>
      <c r="J45" s="83"/>
      <c r="K45" s="93"/>
      <c r="L45" s="53"/>
      <c r="M45" s="53"/>
      <c r="N45" s="94" t="s">
        <v>100</v>
      </c>
      <c r="O45" s="94" t="s">
        <v>101</v>
      </c>
      <c r="P45" s="94" t="s">
        <v>102</v>
      </c>
      <c r="Q45" s="94" t="s">
        <v>103</v>
      </c>
      <c r="R45" s="94" t="s">
        <v>104</v>
      </c>
      <c r="S45" s="94" t="s">
        <v>105</v>
      </c>
    </row>
    <row r="46" spans="2:19" ht="42" hidden="1" customHeight="1">
      <c r="B46" s="60"/>
      <c r="C46" s="60"/>
      <c r="D46" s="221"/>
      <c r="E46" s="221"/>
      <c r="F46" s="221"/>
      <c r="G46" s="220"/>
      <c r="H46" s="62"/>
      <c r="I46" s="82"/>
      <c r="J46" s="83"/>
      <c r="K46" s="88"/>
      <c r="L46" s="49"/>
      <c r="M46" s="49">
        <f t="shared" ref="M46:M54" si="7">F46/160</f>
        <v>0</v>
      </c>
      <c r="N46" s="54">
        <f>200*$M46</f>
        <v>0</v>
      </c>
      <c r="O46" s="54">
        <f>320*$M46</f>
        <v>0</v>
      </c>
      <c r="P46" s="54">
        <f>448*$M46</f>
        <v>0</v>
      </c>
      <c r="Q46" s="54">
        <f>568*$M46</f>
        <v>0</v>
      </c>
      <c r="R46" s="54">
        <f>688*$M46</f>
        <v>0</v>
      </c>
      <c r="S46" s="54">
        <f>800*$M46</f>
        <v>0</v>
      </c>
    </row>
    <row r="47" spans="2:19" ht="31.5" hidden="1" customHeight="1">
      <c r="B47" s="60"/>
      <c r="C47" s="60"/>
      <c r="D47" s="221"/>
      <c r="E47" s="221"/>
      <c r="F47" s="221"/>
      <c r="G47" s="220"/>
      <c r="H47" s="62"/>
      <c r="I47" s="82"/>
      <c r="J47" s="83"/>
      <c r="K47" s="88"/>
      <c r="L47" s="49"/>
      <c r="M47" s="49">
        <f t="shared" si="7"/>
        <v>0</v>
      </c>
      <c r="N47" s="54">
        <f t="shared" ref="N47:N54" si="8">200*$M47</f>
        <v>0</v>
      </c>
      <c r="O47" s="54">
        <f t="shared" ref="O47:O54" si="9">320*$M47</f>
        <v>0</v>
      </c>
      <c r="P47" s="54">
        <f t="shared" ref="P47:P54" si="10">448*$M47</f>
        <v>0</v>
      </c>
      <c r="Q47" s="54">
        <f t="shared" ref="Q47:Q54" si="11">568*$M47</f>
        <v>0</v>
      </c>
      <c r="R47" s="54">
        <f t="shared" ref="R47:R54" si="12">688*$M47</f>
        <v>0</v>
      </c>
      <c r="S47" s="54">
        <f t="shared" ref="S47:S54" si="13">800*$M47</f>
        <v>0</v>
      </c>
    </row>
    <row r="48" spans="2:19" ht="42" hidden="1" customHeight="1">
      <c r="B48" s="60"/>
      <c r="C48" s="60"/>
      <c r="D48" s="221"/>
      <c r="E48" s="221"/>
      <c r="F48" s="221"/>
      <c r="G48" s="220"/>
      <c r="H48" s="62"/>
      <c r="I48" s="82"/>
      <c r="J48" s="83"/>
      <c r="K48" s="88"/>
      <c r="L48" s="49"/>
      <c r="M48" s="49">
        <f t="shared" si="7"/>
        <v>0</v>
      </c>
      <c r="N48" s="54">
        <f t="shared" si="8"/>
        <v>0</v>
      </c>
      <c r="O48" s="54">
        <f t="shared" si="9"/>
        <v>0</v>
      </c>
      <c r="P48" s="54">
        <f t="shared" si="10"/>
        <v>0</v>
      </c>
      <c r="Q48" s="54">
        <f t="shared" si="11"/>
        <v>0</v>
      </c>
      <c r="R48" s="54">
        <f t="shared" si="12"/>
        <v>0</v>
      </c>
      <c r="S48" s="54">
        <f t="shared" si="13"/>
        <v>0</v>
      </c>
    </row>
    <row r="49" spans="2:19" ht="31.5" hidden="1" customHeight="1">
      <c r="B49" s="60"/>
      <c r="C49" s="60"/>
      <c r="D49" s="221"/>
      <c r="E49" s="221"/>
      <c r="F49" s="221"/>
      <c r="G49" s="220"/>
      <c r="H49" s="62"/>
      <c r="I49" s="82"/>
      <c r="J49" s="83"/>
      <c r="K49" s="88"/>
      <c r="L49" s="49"/>
      <c r="M49" s="49">
        <f t="shared" si="7"/>
        <v>0</v>
      </c>
      <c r="N49" s="54">
        <f t="shared" si="8"/>
        <v>0</v>
      </c>
      <c r="O49" s="54">
        <f t="shared" si="9"/>
        <v>0</v>
      </c>
      <c r="P49" s="54">
        <f t="shared" si="10"/>
        <v>0</v>
      </c>
      <c r="Q49" s="54">
        <f t="shared" si="11"/>
        <v>0</v>
      </c>
      <c r="R49" s="54">
        <f t="shared" si="12"/>
        <v>0</v>
      </c>
      <c r="S49" s="54">
        <f t="shared" si="13"/>
        <v>0</v>
      </c>
    </row>
    <row r="50" spans="2:19" ht="31.5" hidden="1" customHeight="1">
      <c r="B50" s="60"/>
      <c r="C50" s="60"/>
      <c r="D50" s="221"/>
      <c r="E50" s="221"/>
      <c r="F50" s="221"/>
      <c r="G50" s="220"/>
      <c r="H50" s="62"/>
      <c r="I50" s="82"/>
      <c r="J50" s="83"/>
      <c r="K50" s="88"/>
      <c r="L50" s="49"/>
      <c r="M50" s="49">
        <f t="shared" si="7"/>
        <v>0</v>
      </c>
      <c r="N50" s="54">
        <f t="shared" si="8"/>
        <v>0</v>
      </c>
      <c r="O50" s="54">
        <f t="shared" si="9"/>
        <v>0</v>
      </c>
      <c r="P50" s="54">
        <f t="shared" si="10"/>
        <v>0</v>
      </c>
      <c r="Q50" s="54">
        <f t="shared" si="11"/>
        <v>0</v>
      </c>
      <c r="R50" s="54">
        <f t="shared" si="12"/>
        <v>0</v>
      </c>
      <c r="S50" s="54">
        <f t="shared" si="13"/>
        <v>0</v>
      </c>
    </row>
    <row r="51" spans="2:19" ht="31.5" hidden="1" customHeight="1">
      <c r="B51" s="60"/>
      <c r="C51" s="60"/>
      <c r="D51" s="221"/>
      <c r="E51" s="221"/>
      <c r="F51" s="221"/>
      <c r="G51" s="220"/>
      <c r="H51" s="62"/>
      <c r="I51" s="82"/>
      <c r="J51" s="83"/>
      <c r="K51" s="88"/>
      <c r="L51" s="49"/>
      <c r="M51" s="49">
        <f t="shared" si="7"/>
        <v>0</v>
      </c>
      <c r="N51" s="54">
        <f t="shared" si="8"/>
        <v>0</v>
      </c>
      <c r="O51" s="54">
        <f t="shared" si="9"/>
        <v>0</v>
      </c>
      <c r="P51" s="54">
        <f t="shared" si="10"/>
        <v>0</v>
      </c>
      <c r="Q51" s="54">
        <f t="shared" si="11"/>
        <v>0</v>
      </c>
      <c r="R51" s="54">
        <f t="shared" si="12"/>
        <v>0</v>
      </c>
      <c r="S51" s="54">
        <f t="shared" si="13"/>
        <v>0</v>
      </c>
    </row>
    <row r="52" spans="2:19" ht="31.5" hidden="1" customHeight="1">
      <c r="B52" s="60"/>
      <c r="C52" s="60"/>
      <c r="D52" s="221"/>
      <c r="E52" s="221"/>
      <c r="F52" s="221"/>
      <c r="G52" s="220"/>
      <c r="H52" s="62"/>
      <c r="I52" s="82"/>
      <c r="J52" s="83"/>
      <c r="K52" s="88"/>
      <c r="L52" s="49"/>
      <c r="M52" s="49">
        <f t="shared" si="7"/>
        <v>0</v>
      </c>
      <c r="N52" s="54">
        <f t="shared" si="8"/>
        <v>0</v>
      </c>
      <c r="O52" s="54">
        <f t="shared" si="9"/>
        <v>0</v>
      </c>
      <c r="P52" s="54">
        <f t="shared" si="10"/>
        <v>0</v>
      </c>
      <c r="Q52" s="54">
        <f t="shared" si="11"/>
        <v>0</v>
      </c>
      <c r="R52" s="54">
        <f t="shared" si="12"/>
        <v>0</v>
      </c>
      <c r="S52" s="54">
        <f t="shared" si="13"/>
        <v>0</v>
      </c>
    </row>
    <row r="53" spans="2:19" ht="31.5" hidden="1" customHeight="1">
      <c r="B53" s="60"/>
      <c r="C53" s="60"/>
      <c r="D53" s="221"/>
      <c r="E53" s="221"/>
      <c r="F53" s="221"/>
      <c r="G53" s="220"/>
      <c r="H53" s="62"/>
      <c r="I53" s="82"/>
      <c r="J53" s="83"/>
      <c r="K53" s="88"/>
      <c r="L53" s="49"/>
      <c r="M53" s="49">
        <f t="shared" si="7"/>
        <v>0</v>
      </c>
      <c r="N53" s="54">
        <f t="shared" si="8"/>
        <v>0</v>
      </c>
      <c r="O53" s="54">
        <f t="shared" si="9"/>
        <v>0</v>
      </c>
      <c r="P53" s="54">
        <f t="shared" si="10"/>
        <v>0</v>
      </c>
      <c r="Q53" s="54">
        <f t="shared" si="11"/>
        <v>0</v>
      </c>
      <c r="R53" s="54">
        <f t="shared" si="12"/>
        <v>0</v>
      </c>
      <c r="S53" s="54">
        <f t="shared" si="13"/>
        <v>0</v>
      </c>
    </row>
    <row r="54" spans="2:19" ht="31.5" hidden="1" customHeight="1">
      <c r="B54" s="60"/>
      <c r="C54" s="60"/>
      <c r="D54" s="221"/>
      <c r="E54" s="221"/>
      <c r="F54" s="221"/>
      <c r="G54" s="220"/>
      <c r="H54" s="62"/>
      <c r="I54" s="82"/>
      <c r="J54" s="83"/>
      <c r="K54" s="88"/>
      <c r="L54" s="49"/>
      <c r="M54" s="49">
        <f t="shared" si="7"/>
        <v>0</v>
      </c>
      <c r="N54" s="54">
        <f t="shared" si="8"/>
        <v>0</v>
      </c>
      <c r="O54" s="54">
        <f t="shared" si="9"/>
        <v>0</v>
      </c>
      <c r="P54" s="54">
        <f t="shared" si="10"/>
        <v>0</v>
      </c>
      <c r="Q54" s="54">
        <f t="shared" si="11"/>
        <v>0</v>
      </c>
      <c r="R54" s="54">
        <f t="shared" si="12"/>
        <v>0</v>
      </c>
      <c r="S54" s="54">
        <f t="shared" si="13"/>
        <v>0</v>
      </c>
    </row>
    <row r="55" spans="2:19" ht="13" hidden="1" customHeight="1">
      <c r="B55" s="60"/>
      <c r="C55" s="60"/>
      <c r="D55" s="221"/>
      <c r="E55" s="221"/>
      <c r="F55" s="221"/>
      <c r="G55" s="220"/>
      <c r="H55" s="62"/>
      <c r="I55" s="82"/>
      <c r="J55" s="83"/>
      <c r="K55" s="90"/>
      <c r="L55" s="50"/>
      <c r="M55" s="50"/>
    </row>
    <row r="56" spans="2:19" ht="13" hidden="1" customHeight="1">
      <c r="B56" s="60"/>
      <c r="C56" s="60"/>
      <c r="D56" s="221"/>
      <c r="E56" s="221"/>
      <c r="F56" s="221"/>
      <c r="G56" s="220"/>
      <c r="H56" s="62"/>
      <c r="I56" s="82"/>
      <c r="J56" s="83"/>
      <c r="K56" s="86"/>
      <c r="N56" s="19" t="s">
        <v>86</v>
      </c>
      <c r="O56" s="20" t="s">
        <v>87</v>
      </c>
      <c r="P56" s="20" t="s">
        <v>88</v>
      </c>
      <c r="Q56" s="20" t="s">
        <v>89</v>
      </c>
      <c r="R56" s="20" t="s">
        <v>90</v>
      </c>
      <c r="S56" s="20" t="s">
        <v>91</v>
      </c>
    </row>
    <row r="57" spans="2:19" ht="16.5" hidden="1" customHeight="1">
      <c r="B57" s="60"/>
      <c r="C57" s="60"/>
      <c r="D57" s="221"/>
      <c r="E57" s="221"/>
      <c r="F57" s="221"/>
      <c r="G57" s="220"/>
      <c r="H57" s="62"/>
      <c r="I57" s="82"/>
      <c r="J57" s="83"/>
      <c r="K57" s="92"/>
      <c r="N57" s="27" t="s">
        <v>0</v>
      </c>
      <c r="O57" s="27" t="s">
        <v>0</v>
      </c>
      <c r="P57" s="27" t="s">
        <v>0</v>
      </c>
      <c r="Q57" s="27" t="s">
        <v>0</v>
      </c>
      <c r="R57" s="27" t="s">
        <v>0</v>
      </c>
      <c r="S57" s="27" t="s">
        <v>0</v>
      </c>
    </row>
    <row r="58" spans="2:19" ht="93" hidden="1" customHeight="1">
      <c r="B58" s="60"/>
      <c r="C58" s="60"/>
      <c r="D58" s="221"/>
      <c r="E58" s="221"/>
      <c r="F58" s="221"/>
      <c r="G58" s="220"/>
      <c r="H58" s="62"/>
      <c r="I58" s="82"/>
      <c r="J58" s="83"/>
      <c r="K58" s="93"/>
      <c r="N58" s="94" t="s">
        <v>106</v>
      </c>
      <c r="O58" s="94" t="s">
        <v>107</v>
      </c>
      <c r="P58" s="94" t="s">
        <v>108</v>
      </c>
      <c r="Q58" s="94" t="s">
        <v>109</v>
      </c>
      <c r="R58" s="94" t="s">
        <v>110</v>
      </c>
      <c r="S58" s="94" t="s">
        <v>111</v>
      </c>
    </row>
    <row r="59" spans="2:19" ht="42" hidden="1" customHeight="1">
      <c r="B59" s="60"/>
      <c r="C59" s="60"/>
      <c r="D59" s="221"/>
      <c r="E59" s="221"/>
      <c r="F59" s="221"/>
      <c r="G59" s="220"/>
      <c r="H59" s="62"/>
      <c r="I59" s="82"/>
      <c r="J59" s="83"/>
      <c r="K59" s="88"/>
      <c r="M59" s="49">
        <f t="shared" ref="M59:M69" si="14">F59/40</f>
        <v>0</v>
      </c>
      <c r="N59" s="54">
        <f>48*$M59</f>
        <v>0</v>
      </c>
      <c r="O59" s="54">
        <f>56*$M59</f>
        <v>0</v>
      </c>
      <c r="P59" s="54">
        <f>64*$M59</f>
        <v>0</v>
      </c>
      <c r="Q59" s="54">
        <f>72*$M59</f>
        <v>0</v>
      </c>
      <c r="R59" s="54">
        <f>80*$M59</f>
        <v>0</v>
      </c>
      <c r="S59" s="54">
        <f>88*$M59</f>
        <v>0</v>
      </c>
    </row>
    <row r="60" spans="2:19" ht="31.5" hidden="1" customHeight="1">
      <c r="B60" s="60"/>
      <c r="C60" s="60"/>
      <c r="D60" s="221"/>
      <c r="E60" s="221"/>
      <c r="F60" s="221"/>
      <c r="G60" s="220"/>
      <c r="H60" s="62"/>
      <c r="I60" s="82"/>
      <c r="J60" s="83"/>
      <c r="K60" s="88"/>
      <c r="M60" s="49">
        <f t="shared" si="14"/>
        <v>0</v>
      </c>
      <c r="N60" s="54">
        <f t="shared" ref="N60:N69" si="15">48*$M60</f>
        <v>0</v>
      </c>
      <c r="O60" s="54">
        <f t="shared" ref="O60:O69" si="16">56*$M60</f>
        <v>0</v>
      </c>
      <c r="P60" s="54">
        <f t="shared" ref="P60:P69" si="17">64*$M60</f>
        <v>0</v>
      </c>
      <c r="Q60" s="54">
        <f t="shared" ref="Q60:Q69" si="18">72*$M60</f>
        <v>0</v>
      </c>
      <c r="R60" s="54">
        <f t="shared" ref="R60:R69" si="19">80*$M60</f>
        <v>0</v>
      </c>
      <c r="S60" s="54">
        <f t="shared" ref="S60:S69" si="20">88*$M60</f>
        <v>0</v>
      </c>
    </row>
    <row r="61" spans="2:19" ht="42" hidden="1" customHeight="1">
      <c r="B61" s="60"/>
      <c r="C61" s="60"/>
      <c r="D61" s="221"/>
      <c r="E61" s="221"/>
      <c r="F61" s="221"/>
      <c r="G61" s="220"/>
      <c r="H61" s="62"/>
      <c r="I61" s="82"/>
      <c r="J61" s="83"/>
      <c r="K61" s="88"/>
      <c r="M61" s="49">
        <f t="shared" si="14"/>
        <v>0</v>
      </c>
      <c r="N61" s="54">
        <f t="shared" si="15"/>
        <v>0</v>
      </c>
      <c r="O61" s="54">
        <f t="shared" si="16"/>
        <v>0</v>
      </c>
      <c r="P61" s="54">
        <f t="shared" si="17"/>
        <v>0</v>
      </c>
      <c r="Q61" s="54">
        <f t="shared" si="18"/>
        <v>0</v>
      </c>
      <c r="R61" s="54">
        <f t="shared" si="19"/>
        <v>0</v>
      </c>
      <c r="S61" s="54">
        <f t="shared" si="20"/>
        <v>0</v>
      </c>
    </row>
    <row r="62" spans="2:19" ht="31.5" hidden="1" customHeight="1">
      <c r="B62" s="60"/>
      <c r="C62" s="60"/>
      <c r="D62" s="221"/>
      <c r="E62" s="221"/>
      <c r="F62" s="221"/>
      <c r="G62" s="220"/>
      <c r="H62" s="62"/>
      <c r="I62" s="82"/>
      <c r="J62" s="83"/>
      <c r="K62" s="88"/>
      <c r="M62" s="49">
        <f t="shared" si="14"/>
        <v>0</v>
      </c>
      <c r="N62" s="54">
        <f t="shared" si="15"/>
        <v>0</v>
      </c>
      <c r="O62" s="54">
        <f t="shared" si="16"/>
        <v>0</v>
      </c>
      <c r="P62" s="54">
        <f t="shared" si="17"/>
        <v>0</v>
      </c>
      <c r="Q62" s="54">
        <f t="shared" si="18"/>
        <v>0</v>
      </c>
      <c r="R62" s="54">
        <f t="shared" si="19"/>
        <v>0</v>
      </c>
      <c r="S62" s="54">
        <f t="shared" si="20"/>
        <v>0</v>
      </c>
    </row>
    <row r="63" spans="2:19" ht="31.5" hidden="1" customHeight="1">
      <c r="B63" s="60"/>
      <c r="C63" s="60"/>
      <c r="D63" s="221"/>
      <c r="E63" s="221"/>
      <c r="F63" s="221"/>
      <c r="G63" s="220"/>
      <c r="H63" s="62"/>
      <c r="I63" s="82"/>
      <c r="J63" s="83"/>
      <c r="K63" s="88"/>
      <c r="M63" s="49">
        <f t="shared" si="14"/>
        <v>0</v>
      </c>
      <c r="N63" s="54">
        <f t="shared" si="15"/>
        <v>0</v>
      </c>
      <c r="O63" s="54">
        <f t="shared" si="16"/>
        <v>0</v>
      </c>
      <c r="P63" s="54">
        <f t="shared" si="17"/>
        <v>0</v>
      </c>
      <c r="Q63" s="54">
        <f t="shared" si="18"/>
        <v>0</v>
      </c>
      <c r="R63" s="54">
        <f t="shared" si="19"/>
        <v>0</v>
      </c>
      <c r="S63" s="54">
        <f t="shared" si="20"/>
        <v>0</v>
      </c>
    </row>
    <row r="64" spans="2:19" ht="31.5" hidden="1" customHeight="1">
      <c r="B64" s="60"/>
      <c r="C64" s="60"/>
      <c r="D64" s="221"/>
      <c r="E64" s="221"/>
      <c r="F64" s="221"/>
      <c r="G64" s="220"/>
      <c r="H64" s="62"/>
      <c r="I64" s="82"/>
      <c r="J64" s="83"/>
      <c r="K64" s="88"/>
      <c r="M64" s="49">
        <f t="shared" si="14"/>
        <v>0</v>
      </c>
      <c r="N64" s="54">
        <f t="shared" si="15"/>
        <v>0</v>
      </c>
      <c r="O64" s="54">
        <f t="shared" si="16"/>
        <v>0</v>
      </c>
      <c r="P64" s="54">
        <f t="shared" si="17"/>
        <v>0</v>
      </c>
      <c r="Q64" s="54">
        <f t="shared" si="18"/>
        <v>0</v>
      </c>
      <c r="R64" s="54">
        <f t="shared" si="19"/>
        <v>0</v>
      </c>
      <c r="S64" s="54">
        <f t="shared" si="20"/>
        <v>0</v>
      </c>
    </row>
    <row r="65" spans="2:19" ht="31.5" hidden="1" customHeight="1">
      <c r="B65" s="60"/>
      <c r="C65" s="60"/>
      <c r="D65" s="221"/>
      <c r="E65" s="221"/>
      <c r="F65" s="221"/>
      <c r="G65" s="220"/>
      <c r="H65" s="62"/>
      <c r="I65" s="82"/>
      <c r="J65" s="83"/>
      <c r="K65" s="88"/>
      <c r="M65" s="49">
        <f t="shared" si="14"/>
        <v>0</v>
      </c>
      <c r="N65" s="54">
        <f t="shared" si="15"/>
        <v>0</v>
      </c>
      <c r="O65" s="54">
        <f t="shared" si="16"/>
        <v>0</v>
      </c>
      <c r="P65" s="54">
        <f t="shared" si="17"/>
        <v>0</v>
      </c>
      <c r="Q65" s="54">
        <f t="shared" si="18"/>
        <v>0</v>
      </c>
      <c r="R65" s="54">
        <f t="shared" si="19"/>
        <v>0</v>
      </c>
      <c r="S65" s="54">
        <f t="shared" si="20"/>
        <v>0</v>
      </c>
    </row>
    <row r="66" spans="2:19" ht="31.5" hidden="1" customHeight="1">
      <c r="B66" s="60"/>
      <c r="C66" s="60"/>
      <c r="D66" s="221"/>
      <c r="E66" s="221"/>
      <c r="F66" s="221"/>
      <c r="G66" s="220"/>
      <c r="H66" s="62"/>
      <c r="I66" s="82"/>
      <c r="J66" s="83"/>
      <c r="K66" s="88"/>
      <c r="M66" s="49">
        <f t="shared" si="14"/>
        <v>0</v>
      </c>
      <c r="N66" s="54">
        <f t="shared" si="15"/>
        <v>0</v>
      </c>
      <c r="O66" s="54">
        <f t="shared" si="16"/>
        <v>0</v>
      </c>
      <c r="P66" s="54">
        <f t="shared" si="17"/>
        <v>0</v>
      </c>
      <c r="Q66" s="54">
        <f t="shared" si="18"/>
        <v>0</v>
      </c>
      <c r="R66" s="54">
        <f t="shared" si="19"/>
        <v>0</v>
      </c>
      <c r="S66" s="54">
        <f t="shared" si="20"/>
        <v>0</v>
      </c>
    </row>
    <row r="67" spans="2:19" ht="31.5" hidden="1" customHeight="1">
      <c r="B67" s="60"/>
      <c r="C67" s="60"/>
      <c r="D67" s="221"/>
      <c r="E67" s="221"/>
      <c r="F67" s="221"/>
      <c r="G67" s="220"/>
      <c r="H67" s="62"/>
      <c r="I67" s="82"/>
      <c r="J67" s="83"/>
      <c r="K67" s="88"/>
      <c r="M67" s="49">
        <f t="shared" si="14"/>
        <v>0</v>
      </c>
      <c r="N67" s="54">
        <f t="shared" si="15"/>
        <v>0</v>
      </c>
      <c r="O67" s="54">
        <f t="shared" si="16"/>
        <v>0</v>
      </c>
      <c r="P67" s="54">
        <f t="shared" si="17"/>
        <v>0</v>
      </c>
      <c r="Q67" s="54">
        <f t="shared" si="18"/>
        <v>0</v>
      </c>
      <c r="R67" s="54">
        <f t="shared" si="19"/>
        <v>0</v>
      </c>
      <c r="S67" s="54">
        <f t="shared" si="20"/>
        <v>0</v>
      </c>
    </row>
    <row r="68" spans="2:19" ht="15" hidden="1" customHeight="1">
      <c r="B68" s="60"/>
      <c r="C68" s="60"/>
      <c r="D68" s="221"/>
      <c r="E68" s="221"/>
      <c r="F68" s="221"/>
      <c r="G68" s="220"/>
      <c r="H68" s="62"/>
      <c r="I68" s="82"/>
      <c r="J68" s="83"/>
      <c r="K68" s="88"/>
      <c r="L68" s="49"/>
      <c r="M68" s="49">
        <f t="shared" si="14"/>
        <v>0</v>
      </c>
      <c r="N68" s="54">
        <f t="shared" si="15"/>
        <v>0</v>
      </c>
      <c r="O68" s="54">
        <f t="shared" si="16"/>
        <v>0</v>
      </c>
      <c r="P68" s="54">
        <f t="shared" si="17"/>
        <v>0</v>
      </c>
      <c r="Q68" s="54">
        <f t="shared" si="18"/>
        <v>0</v>
      </c>
      <c r="R68" s="54">
        <f t="shared" si="19"/>
        <v>0</v>
      </c>
      <c r="S68" s="54">
        <f t="shared" si="20"/>
        <v>0</v>
      </c>
    </row>
    <row r="69" spans="2:19" ht="9" hidden="1" customHeight="1">
      <c r="B69" s="60"/>
      <c r="C69" s="60"/>
      <c r="D69" s="221"/>
      <c r="E69" s="221"/>
      <c r="F69" s="221"/>
      <c r="G69" s="220"/>
      <c r="H69" s="62"/>
      <c r="I69" s="82"/>
      <c r="J69" s="83"/>
      <c r="K69" s="88"/>
      <c r="L69" s="49"/>
      <c r="M69" s="49">
        <f t="shared" si="14"/>
        <v>0</v>
      </c>
      <c r="N69" s="54">
        <f t="shared" si="15"/>
        <v>0</v>
      </c>
      <c r="O69" s="54">
        <f t="shared" si="16"/>
        <v>0</v>
      </c>
      <c r="P69" s="54">
        <f t="shared" si="17"/>
        <v>0</v>
      </c>
      <c r="Q69" s="54">
        <f t="shared" si="18"/>
        <v>0</v>
      </c>
      <c r="R69" s="54">
        <f t="shared" si="19"/>
        <v>0</v>
      </c>
      <c r="S69" s="54">
        <f t="shared" si="20"/>
        <v>0</v>
      </c>
    </row>
    <row r="70" spans="2:19" ht="13" hidden="1" customHeight="1">
      <c r="B70" s="60"/>
      <c r="C70" s="60"/>
      <c r="D70" s="221"/>
      <c r="E70" s="221"/>
      <c r="F70" s="221"/>
      <c r="G70" s="220"/>
      <c r="H70" s="62"/>
      <c r="I70" s="82"/>
      <c r="J70" s="83"/>
      <c r="K70" s="90"/>
    </row>
    <row r="71" spans="2:19" ht="13" hidden="1" customHeight="1">
      <c r="B71" s="60"/>
      <c r="C71" s="61"/>
      <c r="D71" s="221"/>
      <c r="E71" s="221"/>
      <c r="F71" s="221"/>
      <c r="G71" s="220"/>
      <c r="H71" s="62"/>
      <c r="I71" s="82"/>
      <c r="J71" s="83"/>
      <c r="K71" s="86"/>
    </row>
    <row r="72" spans="2:19" ht="13" hidden="1" customHeight="1">
      <c r="B72" s="60"/>
      <c r="C72" s="61"/>
      <c r="D72" s="221"/>
      <c r="E72" s="221"/>
      <c r="F72" s="221"/>
      <c r="G72" s="220"/>
      <c r="H72" s="62"/>
      <c r="I72" s="82"/>
      <c r="J72" s="83"/>
    </row>
    <row r="73" spans="2:19" ht="13" hidden="1" customHeight="1">
      <c r="B73" s="60"/>
      <c r="C73" s="61"/>
      <c r="D73" s="221"/>
      <c r="E73" s="221"/>
      <c r="F73" s="221"/>
      <c r="G73" s="220"/>
      <c r="H73" s="62"/>
      <c r="I73" s="82"/>
      <c r="J73" s="83"/>
    </row>
    <row r="74" spans="2:19" ht="29.5" customHeight="1">
      <c r="B74" s="60"/>
      <c r="C74" s="61"/>
      <c r="D74" s="221"/>
      <c r="E74" s="221"/>
      <c r="F74" s="221"/>
      <c r="G74" s="220"/>
      <c r="H74" s="62"/>
      <c r="I74" s="82"/>
      <c r="J74" s="83"/>
    </row>
    <row r="75" spans="2:19" ht="15.5">
      <c r="B75" s="60"/>
      <c r="C75" s="61"/>
      <c r="D75" s="61"/>
      <c r="E75" s="61"/>
      <c r="F75" s="61"/>
      <c r="G75" s="220"/>
      <c r="H75" s="62"/>
      <c r="I75" s="82"/>
      <c r="J75" s="83"/>
      <c r="K75" s="36"/>
      <c r="L75" s="36"/>
    </row>
    <row r="76" spans="2:19" ht="15.5">
      <c r="B76" s="60"/>
      <c r="C76" s="61"/>
      <c r="D76" s="61"/>
      <c r="E76" s="61"/>
      <c r="F76" s="61"/>
      <c r="G76" s="220"/>
      <c r="H76" s="62"/>
      <c r="I76" s="82"/>
      <c r="J76" s="83"/>
    </row>
    <row r="77" spans="2:19" ht="27.5" customHeight="1" thickBot="1">
      <c r="B77" s="60"/>
      <c r="C77" s="61"/>
      <c r="D77" s="61"/>
      <c r="E77" s="61"/>
      <c r="F77" s="61"/>
      <c r="G77" s="220"/>
      <c r="H77" s="62"/>
      <c r="I77" s="82"/>
      <c r="J77" s="83"/>
    </row>
    <row r="78" spans="2:19" ht="27.5" customHeight="1">
      <c r="B78" s="60"/>
      <c r="C78" s="195" t="s">
        <v>195</v>
      </c>
      <c r="D78" s="201"/>
      <c r="E78" s="196"/>
      <c r="F78" s="220"/>
      <c r="G78" s="220"/>
      <c r="H78" s="62"/>
      <c r="I78" s="82"/>
      <c r="J78" s="83"/>
    </row>
    <row r="79" spans="2:19" ht="15.5" customHeight="1">
      <c r="B79" s="60"/>
      <c r="C79" s="197"/>
      <c r="D79" s="202"/>
      <c r="E79" s="198"/>
      <c r="F79" s="61"/>
      <c r="G79" s="220"/>
      <c r="H79" s="62"/>
      <c r="I79" s="82"/>
      <c r="J79" s="83"/>
    </row>
    <row r="80" spans="2:19" ht="86" customHeight="1" thickBot="1">
      <c r="B80" s="60"/>
      <c r="C80" s="199"/>
      <c r="D80" s="203"/>
      <c r="E80" s="200"/>
      <c r="F80" s="61"/>
      <c r="G80" s="220"/>
      <c r="H80" s="62"/>
      <c r="I80" s="82"/>
      <c r="J80" s="83"/>
    </row>
    <row r="81" spans="2:13" ht="15.5" customHeight="1">
      <c r="B81" s="60"/>
      <c r="C81" s="61"/>
      <c r="D81" s="61"/>
      <c r="E81" s="61"/>
      <c r="F81" s="61"/>
      <c r="G81" s="220"/>
      <c r="H81" s="62"/>
      <c r="I81" s="82"/>
      <c r="J81" s="63"/>
    </row>
    <row r="82" spans="2:13" ht="18.5" customHeight="1">
      <c r="B82" s="60"/>
      <c r="C82" s="61"/>
      <c r="D82" s="61"/>
      <c r="E82" s="61"/>
      <c r="F82" s="61"/>
      <c r="G82" s="61"/>
      <c r="H82" s="61"/>
      <c r="I82" s="61"/>
      <c r="J82" s="63"/>
      <c r="K82"/>
      <c r="L82"/>
      <c r="M82"/>
    </row>
    <row r="83" spans="2:13" ht="16" thickBot="1">
      <c r="B83" s="95"/>
      <c r="C83" s="96"/>
      <c r="D83" s="96"/>
      <c r="E83" s="96"/>
      <c r="F83" s="96"/>
      <c r="G83" s="96"/>
      <c r="H83" s="96"/>
      <c r="I83" s="96"/>
      <c r="J83" s="97"/>
      <c r="K83"/>
      <c r="L83"/>
      <c r="M83"/>
    </row>
    <row r="84" spans="2:13" ht="15.5">
      <c r="J84"/>
      <c r="K84"/>
      <c r="L84"/>
      <c r="M84"/>
    </row>
    <row r="85" spans="2:13" ht="15.5">
      <c r="J85"/>
      <c r="K85"/>
      <c r="L85"/>
      <c r="M85"/>
    </row>
    <row r="86" spans="2:13" ht="15.5">
      <c r="J86"/>
      <c r="K86"/>
      <c r="L86"/>
      <c r="M86"/>
    </row>
    <row r="87" spans="2:13" ht="15.5">
      <c r="J87"/>
      <c r="K87"/>
      <c r="L87"/>
      <c r="M87"/>
    </row>
    <row r="88" spans="2:13" ht="15.5">
      <c r="J88"/>
      <c r="K88"/>
      <c r="L88"/>
      <c r="M88"/>
    </row>
    <row r="89" spans="2:13" ht="15.5">
      <c r="J89"/>
      <c r="K89"/>
      <c r="L89"/>
      <c r="M89"/>
    </row>
    <row r="90" spans="2:13" ht="15.5">
      <c r="J90"/>
      <c r="K90"/>
      <c r="L90"/>
      <c r="M90"/>
    </row>
    <row r="91" spans="2:13" ht="15.5">
      <c r="J91"/>
      <c r="K91"/>
      <c r="L91"/>
      <c r="M91"/>
    </row>
    <row r="92" spans="2:13" ht="15.5">
      <c r="J92"/>
      <c r="K92"/>
      <c r="L92"/>
      <c r="M92"/>
    </row>
    <row r="93" spans="2:13" ht="15.5">
      <c r="J93"/>
      <c r="K93"/>
      <c r="L93"/>
      <c r="M93"/>
    </row>
    <row r="94" spans="2:13" ht="15.5">
      <c r="J94"/>
      <c r="K94"/>
      <c r="L94"/>
      <c r="M94"/>
    </row>
  </sheetData>
  <mergeCells count="2">
    <mergeCell ref="C78:E80"/>
    <mergeCell ref="D13:F74"/>
  </mergeCells>
  <pageMargins left="0.7" right="0.7" top="0.75" bottom="0.7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0]!Back_Menu">
                <anchor moveWithCells="1" sizeWithCells="1">
                  <from>
                    <xdr:col>4</xdr:col>
                    <xdr:colOff>406400</xdr:colOff>
                    <xdr:row>15</xdr:row>
                    <xdr:rowOff>63500</xdr:rowOff>
                  </from>
                  <to>
                    <xdr:col>4</xdr:col>
                    <xdr:colOff>1790700</xdr:colOff>
                    <xdr:row>16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N17"/>
  <sheetViews>
    <sheetView showGridLines="0" zoomScale="40" zoomScaleNormal="40" workbookViewId="0">
      <selection activeCell="C16" sqref="C16"/>
    </sheetView>
  </sheetViews>
  <sheetFormatPr baseColWidth="10" defaultColWidth="11.1640625" defaultRowHeight="15.5"/>
  <cols>
    <col min="1" max="1" width="15.1640625" style="14" customWidth="1"/>
    <col min="2" max="2" width="61.33203125" style="14" customWidth="1"/>
    <col min="3" max="3" width="7.33203125" style="15" customWidth="1"/>
    <col min="4" max="4" width="21.5" style="14" customWidth="1"/>
    <col min="5" max="5" width="15.83203125" style="16" customWidth="1"/>
    <col min="6" max="6" width="15" style="16" customWidth="1"/>
    <col min="7" max="7" width="15.33203125" style="16" customWidth="1"/>
    <col min="8" max="8" width="17" style="16" customWidth="1"/>
    <col min="9" max="9" width="16.5" style="16" customWidth="1"/>
    <col min="10" max="16384" width="11.1640625" style="14"/>
  </cols>
  <sheetData>
    <row r="1" spans="2:14" ht="29">
      <c r="B1" s="150" t="s">
        <v>188</v>
      </c>
      <c r="L1" s="207" t="s">
        <v>87</v>
      </c>
      <c r="M1" s="207"/>
      <c r="N1" s="207"/>
    </row>
    <row r="2" spans="2:14" ht="23.5">
      <c r="B2" s="34" t="s">
        <v>114</v>
      </c>
    </row>
    <row r="3" spans="2:14" ht="3.5" hidden="1" customHeight="1"/>
    <row r="4" spans="2:14" ht="28.75" hidden="1" customHeight="1">
      <c r="C4" s="206" t="s">
        <v>68</v>
      </c>
      <c r="D4" s="206"/>
      <c r="E4" s="204" t="s">
        <v>63</v>
      </c>
      <c r="F4" s="205"/>
      <c r="G4" s="205"/>
      <c r="H4" s="205"/>
      <c r="I4" s="205"/>
    </row>
    <row r="5" spans="2:14" ht="74">
      <c r="B5" s="43" t="s">
        <v>97</v>
      </c>
      <c r="C5" s="43" t="s">
        <v>96</v>
      </c>
      <c r="D5" s="43" t="s">
        <v>7</v>
      </c>
      <c r="E5" s="43" t="s">
        <v>98</v>
      </c>
      <c r="F5" s="43" t="s">
        <v>69</v>
      </c>
      <c r="G5" s="43" t="s">
        <v>70</v>
      </c>
      <c r="H5" s="43" t="s">
        <v>72</v>
      </c>
      <c r="I5" s="43" t="s">
        <v>71</v>
      </c>
    </row>
    <row r="6" spans="2:14" ht="27.5" customHeight="1">
      <c r="B6" s="40" t="s">
        <v>175</v>
      </c>
      <c r="C6" s="45" t="s">
        <v>179</v>
      </c>
      <c r="D6" s="42" t="s">
        <v>64</v>
      </c>
      <c r="E6" s="42">
        <v>8</v>
      </c>
      <c r="F6" s="42">
        <v>40</v>
      </c>
      <c r="G6" s="42">
        <v>5</v>
      </c>
      <c r="H6" s="42">
        <v>8</v>
      </c>
      <c r="I6" s="42">
        <v>2</v>
      </c>
    </row>
    <row r="7" spans="2:14" ht="27.5" customHeight="1">
      <c r="B7" s="39" t="s">
        <v>73</v>
      </c>
      <c r="C7" s="44">
        <v>6</v>
      </c>
      <c r="D7" s="41" t="s">
        <v>64</v>
      </c>
      <c r="E7" s="41">
        <v>60</v>
      </c>
      <c r="F7" s="41">
        <v>60</v>
      </c>
      <c r="G7" s="41">
        <v>8</v>
      </c>
      <c r="H7" s="41">
        <v>16</v>
      </c>
      <c r="I7" s="41">
        <v>6</v>
      </c>
    </row>
    <row r="8" spans="2:14" ht="27.5" customHeight="1">
      <c r="B8" s="40" t="s">
        <v>74</v>
      </c>
      <c r="C8" s="45">
        <v>4</v>
      </c>
      <c r="D8" s="42" t="s">
        <v>64</v>
      </c>
      <c r="E8" s="42">
        <v>75</v>
      </c>
      <c r="F8" s="42">
        <v>75</v>
      </c>
      <c r="G8" s="42">
        <v>12</v>
      </c>
      <c r="H8" s="42">
        <v>12</v>
      </c>
      <c r="I8" s="42">
        <v>6</v>
      </c>
    </row>
    <row r="9" spans="2:14" ht="42" customHeight="1">
      <c r="B9" s="39" t="s">
        <v>76</v>
      </c>
      <c r="C9" s="44">
        <v>3</v>
      </c>
      <c r="D9" s="41" t="s">
        <v>65</v>
      </c>
      <c r="E9" s="41">
        <v>60</v>
      </c>
      <c r="F9" s="41">
        <v>60</v>
      </c>
      <c r="G9" s="41">
        <v>10</v>
      </c>
      <c r="H9" s="41">
        <v>20</v>
      </c>
      <c r="I9" s="41">
        <v>2</v>
      </c>
    </row>
    <row r="10" spans="2:14" ht="42" customHeight="1">
      <c r="B10" s="40" t="s">
        <v>75</v>
      </c>
      <c r="C10" s="45">
        <v>6</v>
      </c>
      <c r="D10" s="42" t="s">
        <v>65</v>
      </c>
      <c r="E10" s="42">
        <v>70</v>
      </c>
      <c r="F10" s="42">
        <v>70</v>
      </c>
      <c r="G10" s="42">
        <v>12</v>
      </c>
      <c r="H10" s="42">
        <v>24</v>
      </c>
      <c r="I10" s="42">
        <v>6</v>
      </c>
    </row>
    <row r="11" spans="2:14" ht="42" customHeight="1">
      <c r="B11" s="39" t="s">
        <v>78</v>
      </c>
      <c r="C11" s="44">
        <v>10</v>
      </c>
      <c r="D11" s="41" t="s">
        <v>65</v>
      </c>
      <c r="E11" s="41">
        <v>80</v>
      </c>
      <c r="F11" s="41">
        <v>80</v>
      </c>
      <c r="G11" s="41">
        <v>14</v>
      </c>
      <c r="H11" s="41">
        <v>28</v>
      </c>
      <c r="I11" s="41">
        <v>6</v>
      </c>
    </row>
    <row r="12" spans="2:14" ht="42" customHeight="1">
      <c r="B12" s="40" t="s">
        <v>79</v>
      </c>
      <c r="C12" s="45">
        <v>6</v>
      </c>
      <c r="D12" s="42" t="s">
        <v>66</v>
      </c>
      <c r="E12" s="42">
        <v>90</v>
      </c>
      <c r="F12" s="42">
        <v>90</v>
      </c>
      <c r="G12" s="42">
        <v>16</v>
      </c>
      <c r="H12" s="42">
        <v>32</v>
      </c>
      <c r="I12" s="42">
        <v>6</v>
      </c>
    </row>
    <row r="13" spans="2:14" ht="49.5" customHeight="1">
      <c r="B13" s="39" t="s">
        <v>83</v>
      </c>
      <c r="C13" s="44">
        <v>2</v>
      </c>
      <c r="D13" s="41" t="s">
        <v>67</v>
      </c>
      <c r="E13" s="41">
        <v>30</v>
      </c>
      <c r="F13" s="41">
        <v>30</v>
      </c>
      <c r="G13" s="41">
        <v>4</v>
      </c>
      <c r="H13" s="41">
        <v>8</v>
      </c>
      <c r="I13" s="41">
        <v>6</v>
      </c>
    </row>
    <row r="14" spans="2:14" ht="49.5" customHeight="1">
      <c r="B14" s="40" t="s">
        <v>82</v>
      </c>
      <c r="C14" s="45">
        <v>4</v>
      </c>
      <c r="D14" s="42" t="s">
        <v>67</v>
      </c>
      <c r="E14" s="42">
        <v>35</v>
      </c>
      <c r="F14" s="42">
        <v>40</v>
      </c>
      <c r="G14" s="42">
        <v>4</v>
      </c>
      <c r="H14" s="42">
        <v>8</v>
      </c>
      <c r="I14" s="42">
        <v>6</v>
      </c>
    </row>
    <row r="15" spans="2:14" ht="49.5" customHeight="1">
      <c r="B15" s="39" t="s">
        <v>80</v>
      </c>
      <c r="C15" s="44">
        <v>14</v>
      </c>
      <c r="D15" s="41"/>
      <c r="E15" s="41">
        <v>36</v>
      </c>
      <c r="F15" s="41">
        <v>100</v>
      </c>
      <c r="G15" s="41">
        <v>1</v>
      </c>
      <c r="H15" s="41">
        <v>0</v>
      </c>
      <c r="I15" s="41">
        <v>8</v>
      </c>
    </row>
    <row r="16" spans="2:14" ht="49.5" customHeight="1">
      <c r="B16" s="40" t="s">
        <v>81</v>
      </c>
      <c r="C16" s="45">
        <v>80</v>
      </c>
      <c r="D16" s="42"/>
      <c r="E16" s="42">
        <v>6</v>
      </c>
      <c r="F16" s="42">
        <v>40</v>
      </c>
      <c r="G16" s="42">
        <v>0</v>
      </c>
      <c r="H16" s="42">
        <v>0</v>
      </c>
      <c r="I16" s="42">
        <v>0</v>
      </c>
    </row>
    <row r="17" spans="2:9" ht="49.5" customHeight="1">
      <c r="B17" s="39" t="s">
        <v>77</v>
      </c>
      <c r="C17" s="44">
        <v>45</v>
      </c>
      <c r="D17" s="41"/>
      <c r="E17" s="41">
        <v>6</v>
      </c>
      <c r="F17" s="41">
        <v>30</v>
      </c>
      <c r="G17" s="41">
        <v>0</v>
      </c>
      <c r="H17" s="41">
        <v>1</v>
      </c>
      <c r="I17" s="41">
        <v>0</v>
      </c>
    </row>
  </sheetData>
  <mergeCells count="3">
    <mergeCell ref="E4:I4"/>
    <mergeCell ref="C4:D4"/>
    <mergeCell ref="L1:N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T266"/>
  <sheetViews>
    <sheetView showGridLines="0" zoomScale="55" zoomScaleNormal="55" workbookViewId="0">
      <selection activeCell="H25" sqref="H25:H26"/>
    </sheetView>
  </sheetViews>
  <sheetFormatPr baseColWidth="10" defaultRowHeight="15.5"/>
  <cols>
    <col min="1" max="1" width="3.6640625" customWidth="1"/>
    <col min="2" max="2" width="77.4140625" customWidth="1"/>
    <col min="3" max="3" width="12.1640625" hidden="1" customWidth="1"/>
    <col min="4" max="4" width="19.83203125" hidden="1" customWidth="1"/>
    <col min="5" max="5" width="21.6640625" hidden="1" customWidth="1"/>
    <col min="6" max="6" width="0" style="117" hidden="1" customWidth="1"/>
    <col min="7" max="7" width="12.1640625" hidden="1" customWidth="1"/>
    <col min="8" max="8" width="16.83203125" customWidth="1"/>
    <col min="9" max="9" width="12.1640625" customWidth="1"/>
    <col min="10" max="10" width="24.9140625" customWidth="1"/>
    <col min="11" max="11" width="25.1640625" customWidth="1"/>
    <col min="12" max="12" width="0" style="117" hidden="1" customWidth="1"/>
    <col min="13" max="13" width="12.1640625" hidden="1" customWidth="1"/>
    <col min="14" max="15" width="12.1640625" customWidth="1"/>
    <col min="16" max="17" width="25.1640625" customWidth="1"/>
    <col min="18" max="18" width="11.6640625" customWidth="1"/>
    <col min="19" max="19" width="18" style="33" customWidth="1"/>
  </cols>
  <sheetData>
    <row r="1" spans="2:19" ht="26"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</row>
    <row r="2" spans="2:19" ht="60.5" customHeight="1"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S2"/>
    </row>
    <row r="3" spans="2:19" ht="26.5" thickBot="1">
      <c r="B3" s="191" t="s">
        <v>188</v>
      </c>
      <c r="C3" s="1"/>
      <c r="D3" s="1"/>
      <c r="E3" s="1"/>
      <c r="F3" s="118"/>
      <c r="G3" s="1"/>
      <c r="H3" s="1"/>
      <c r="I3" s="1"/>
      <c r="J3" s="24">
        <v>340</v>
      </c>
      <c r="K3" s="24">
        <v>340</v>
      </c>
      <c r="L3" s="118"/>
      <c r="M3" s="1"/>
      <c r="N3" s="1"/>
      <c r="O3" s="1"/>
      <c r="P3" s="24">
        <v>340</v>
      </c>
      <c r="Q3" s="24">
        <v>340</v>
      </c>
      <c r="S3"/>
    </row>
    <row r="4" spans="2:19" ht="19" thickBot="1">
      <c r="P4" s="24">
        <v>340</v>
      </c>
      <c r="Q4" s="190" t="s">
        <v>187</v>
      </c>
      <c r="S4"/>
    </row>
    <row r="5" spans="2:19" ht="26">
      <c r="I5" s="191"/>
      <c r="J5" s="191"/>
      <c r="K5" s="191"/>
      <c r="L5" s="191"/>
      <c r="M5" s="191"/>
      <c r="N5" s="191"/>
      <c r="O5" s="191"/>
      <c r="P5" s="24">
        <v>340</v>
      </c>
      <c r="Q5" s="24">
        <v>340</v>
      </c>
      <c r="S5"/>
    </row>
    <row r="6" spans="2:19">
      <c r="S6"/>
    </row>
    <row r="7" spans="2:19" ht="18.5">
      <c r="B7" s="101"/>
      <c r="C7" s="101"/>
      <c r="D7" s="101"/>
      <c r="E7" s="101"/>
      <c r="F7" s="116"/>
      <c r="G7" s="100"/>
      <c r="H7" s="209" t="s">
        <v>176</v>
      </c>
      <c r="I7" s="210"/>
      <c r="J7" s="101"/>
      <c r="K7" s="101"/>
      <c r="L7" s="116"/>
      <c r="M7" s="100"/>
      <c r="N7" s="211" t="s">
        <v>177</v>
      </c>
      <c r="O7" s="210"/>
      <c r="P7" s="101"/>
      <c r="Q7" s="101"/>
      <c r="S7"/>
    </row>
    <row r="8" spans="2:19" ht="28.5">
      <c r="B8" s="18"/>
      <c r="C8" s="17"/>
      <c r="D8" s="21" t="s">
        <v>84</v>
      </c>
      <c r="E8" s="22" t="s">
        <v>85</v>
      </c>
      <c r="F8" s="18"/>
      <c r="G8" s="115"/>
      <c r="H8" s="167" t="s">
        <v>183</v>
      </c>
      <c r="I8" s="115"/>
      <c r="J8" s="115" t="s">
        <v>119</v>
      </c>
      <c r="K8" s="115" t="s">
        <v>119</v>
      </c>
      <c r="L8" s="18"/>
      <c r="M8" s="115"/>
      <c r="N8" s="167" t="s">
        <v>183</v>
      </c>
      <c r="O8" s="115"/>
      <c r="P8" s="115" t="s">
        <v>119</v>
      </c>
      <c r="Q8" s="115" t="s">
        <v>119</v>
      </c>
      <c r="S8"/>
    </row>
    <row r="9" spans="2:19" ht="28.5">
      <c r="B9" s="18"/>
      <c r="C9" s="17"/>
      <c r="D9" s="21"/>
      <c r="E9" s="22"/>
      <c r="H9" s="176">
        <v>2</v>
      </c>
      <c r="I9" s="168"/>
      <c r="J9" s="115"/>
      <c r="K9" s="115"/>
      <c r="N9" s="176">
        <v>2</v>
      </c>
      <c r="O9" s="163"/>
      <c r="P9" s="115"/>
      <c r="Q9" s="115"/>
      <c r="S9"/>
    </row>
    <row r="10" spans="2:19">
      <c r="B10" s="13" t="s">
        <v>2</v>
      </c>
      <c r="C10" s="13" t="s">
        <v>1</v>
      </c>
      <c r="D10" s="23" t="s">
        <v>118</v>
      </c>
      <c r="E10" s="25" t="s">
        <v>118</v>
      </c>
      <c r="F10" s="13" t="s">
        <v>121</v>
      </c>
      <c r="G10" s="115" t="s">
        <v>1</v>
      </c>
      <c r="H10" s="13" t="s">
        <v>121</v>
      </c>
      <c r="I10" s="115" t="s">
        <v>1</v>
      </c>
      <c r="J10" s="115" t="s">
        <v>120</v>
      </c>
      <c r="K10" s="115" t="s">
        <v>184</v>
      </c>
      <c r="L10" s="13" t="s">
        <v>121</v>
      </c>
      <c r="M10" s="115" t="s">
        <v>1</v>
      </c>
      <c r="N10" s="13" t="s">
        <v>121</v>
      </c>
      <c r="O10" s="115" t="s">
        <v>1</v>
      </c>
      <c r="P10" s="115" t="s">
        <v>120</v>
      </c>
      <c r="Q10" s="115" t="s">
        <v>184</v>
      </c>
      <c r="S10"/>
    </row>
    <row r="11" spans="2:19" s="107" customFormat="1" ht="28" customHeight="1">
      <c r="B11" s="103" t="s">
        <v>123</v>
      </c>
      <c r="C11" s="104"/>
      <c r="D11" s="104"/>
      <c r="E11" s="105"/>
      <c r="F11" s="119"/>
      <c r="G11" s="104"/>
      <c r="H11" s="169"/>
      <c r="I11" s="104"/>
      <c r="J11" s="106"/>
      <c r="K11" s="106"/>
      <c r="L11" s="119"/>
      <c r="M11" s="104"/>
      <c r="N11" s="174"/>
      <c r="O11" s="104"/>
      <c r="P11" s="106"/>
      <c r="Q11" s="106"/>
    </row>
    <row r="12" spans="2:19" ht="18" customHeight="1">
      <c r="B12" s="9" t="s">
        <v>175</v>
      </c>
      <c r="C12" s="127" t="s">
        <v>7</v>
      </c>
      <c r="D12" s="127">
        <v>6</v>
      </c>
      <c r="E12" s="128">
        <v>1</v>
      </c>
      <c r="F12" s="153">
        <v>20</v>
      </c>
      <c r="G12" s="7" t="s">
        <v>41</v>
      </c>
      <c r="H12" s="170">
        <f>F12*$H$9</f>
        <v>40</v>
      </c>
      <c r="I12" s="7" t="s">
        <v>41</v>
      </c>
      <c r="J12" s="30"/>
      <c r="K12" s="177">
        <f>H12*J12</f>
        <v>0</v>
      </c>
      <c r="L12" s="153">
        <v>0</v>
      </c>
      <c r="M12" s="7" t="s">
        <v>41</v>
      </c>
      <c r="N12" s="170">
        <f>L12*$N$9</f>
        <v>0</v>
      </c>
      <c r="O12" s="7" t="s">
        <v>41</v>
      </c>
      <c r="P12" s="30"/>
      <c r="Q12" s="177">
        <f>N12*P12</f>
        <v>0</v>
      </c>
      <c r="S12"/>
    </row>
    <row r="13" spans="2:19" ht="18" customHeight="1">
      <c r="B13" s="10" t="s">
        <v>73</v>
      </c>
      <c r="C13" s="124" t="s">
        <v>7</v>
      </c>
      <c r="D13" s="124">
        <v>6</v>
      </c>
      <c r="E13" s="125">
        <v>1</v>
      </c>
      <c r="F13" s="126">
        <v>1</v>
      </c>
      <c r="G13" s="6" t="s">
        <v>41</v>
      </c>
      <c r="H13" s="170">
        <f t="shared" ref="H13:H26" si="0">F13*$H$9</f>
        <v>2</v>
      </c>
      <c r="I13" s="6" t="s">
        <v>41</v>
      </c>
      <c r="J13" s="30"/>
      <c r="K13" s="177">
        <f t="shared" ref="K13:K26" si="1">H13*J13</f>
        <v>0</v>
      </c>
      <c r="L13" s="126">
        <v>1</v>
      </c>
      <c r="M13" s="6" t="s">
        <v>41</v>
      </c>
      <c r="N13" s="170">
        <f t="shared" ref="N13:N26" si="2">L13*$N$9</f>
        <v>2</v>
      </c>
      <c r="O13" s="6" t="s">
        <v>41</v>
      </c>
      <c r="P13" s="30"/>
      <c r="Q13" s="177">
        <f t="shared" ref="Q13:Q26" si="3">N13*P13</f>
        <v>0</v>
      </c>
      <c r="S13"/>
    </row>
    <row r="14" spans="2:19" ht="18" customHeight="1">
      <c r="B14" s="9" t="s">
        <v>74</v>
      </c>
      <c r="C14" s="127" t="s">
        <v>7</v>
      </c>
      <c r="D14" s="127">
        <v>4</v>
      </c>
      <c r="E14" s="128">
        <v>2</v>
      </c>
      <c r="F14" s="153">
        <v>0</v>
      </c>
      <c r="G14" s="7" t="s">
        <v>41</v>
      </c>
      <c r="H14" s="170">
        <f t="shared" si="0"/>
        <v>0</v>
      </c>
      <c r="I14" s="7" t="s">
        <v>41</v>
      </c>
      <c r="J14" s="30"/>
      <c r="K14" s="177">
        <f t="shared" si="1"/>
        <v>0</v>
      </c>
      <c r="L14" s="153">
        <v>0</v>
      </c>
      <c r="M14" s="7" t="s">
        <v>41</v>
      </c>
      <c r="N14" s="170">
        <f t="shared" si="2"/>
        <v>0</v>
      </c>
      <c r="O14" s="7" t="s">
        <v>41</v>
      </c>
      <c r="P14" s="30"/>
      <c r="Q14" s="177">
        <f t="shared" si="3"/>
        <v>0</v>
      </c>
      <c r="S14"/>
    </row>
    <row r="15" spans="2:19" ht="18" customHeight="1">
      <c r="B15" s="10" t="s">
        <v>76</v>
      </c>
      <c r="C15" s="124" t="s">
        <v>7</v>
      </c>
      <c r="D15" s="124">
        <v>4</v>
      </c>
      <c r="E15" s="125">
        <v>0</v>
      </c>
      <c r="F15" s="126">
        <v>0</v>
      </c>
      <c r="G15" s="6" t="s">
        <v>41</v>
      </c>
      <c r="H15" s="170">
        <f t="shared" si="0"/>
        <v>0</v>
      </c>
      <c r="I15" s="6" t="s">
        <v>41</v>
      </c>
      <c r="J15" s="30"/>
      <c r="K15" s="177">
        <f t="shared" si="1"/>
        <v>0</v>
      </c>
      <c r="L15" s="126">
        <v>0</v>
      </c>
      <c r="M15" s="6" t="s">
        <v>41</v>
      </c>
      <c r="N15" s="170">
        <f t="shared" si="2"/>
        <v>0</v>
      </c>
      <c r="O15" s="6" t="s">
        <v>41</v>
      </c>
      <c r="P15" s="30"/>
      <c r="Q15" s="177">
        <f t="shared" si="3"/>
        <v>0</v>
      </c>
      <c r="S15"/>
    </row>
    <row r="16" spans="2:19" ht="18" customHeight="1">
      <c r="B16" s="9" t="s">
        <v>75</v>
      </c>
      <c r="C16" s="127" t="s">
        <v>7</v>
      </c>
      <c r="D16" s="127">
        <v>6</v>
      </c>
      <c r="E16" s="128">
        <v>0</v>
      </c>
      <c r="F16" s="153">
        <v>0</v>
      </c>
      <c r="G16" s="7" t="s">
        <v>41</v>
      </c>
      <c r="H16" s="170">
        <f t="shared" si="0"/>
        <v>0</v>
      </c>
      <c r="I16" s="7" t="s">
        <v>41</v>
      </c>
      <c r="J16" s="30"/>
      <c r="K16" s="177">
        <f t="shared" si="1"/>
        <v>0</v>
      </c>
      <c r="L16" s="153">
        <v>0</v>
      </c>
      <c r="M16" s="7" t="s">
        <v>41</v>
      </c>
      <c r="N16" s="170">
        <f t="shared" si="2"/>
        <v>0</v>
      </c>
      <c r="O16" s="7" t="s">
        <v>41</v>
      </c>
      <c r="P16" s="30"/>
      <c r="Q16" s="177">
        <f t="shared" si="3"/>
        <v>0</v>
      </c>
      <c r="S16"/>
    </row>
    <row r="17" spans="2:19" ht="18" customHeight="1">
      <c r="B17" s="10" t="s">
        <v>78</v>
      </c>
      <c r="C17" s="124" t="s">
        <v>7</v>
      </c>
      <c r="D17" s="124">
        <v>8</v>
      </c>
      <c r="E17" s="125">
        <v>1</v>
      </c>
      <c r="F17" s="126">
        <v>0</v>
      </c>
      <c r="G17" s="6" t="s">
        <v>41</v>
      </c>
      <c r="H17" s="170">
        <f t="shared" si="0"/>
        <v>0</v>
      </c>
      <c r="I17" s="6" t="s">
        <v>41</v>
      </c>
      <c r="J17" s="30"/>
      <c r="K17" s="177">
        <f t="shared" si="1"/>
        <v>0</v>
      </c>
      <c r="L17" s="126">
        <v>0</v>
      </c>
      <c r="M17" s="6" t="s">
        <v>41</v>
      </c>
      <c r="N17" s="170">
        <f t="shared" si="2"/>
        <v>0</v>
      </c>
      <c r="O17" s="6" t="s">
        <v>41</v>
      </c>
      <c r="P17" s="30"/>
      <c r="Q17" s="177">
        <f t="shared" si="3"/>
        <v>0</v>
      </c>
      <c r="S17"/>
    </row>
    <row r="18" spans="2:19" ht="18" customHeight="1">
      <c r="B18" s="9" t="s">
        <v>79</v>
      </c>
      <c r="C18" s="127" t="s">
        <v>7</v>
      </c>
      <c r="D18" s="127">
        <v>6</v>
      </c>
      <c r="E18" s="128">
        <v>0</v>
      </c>
      <c r="F18" s="153">
        <v>0</v>
      </c>
      <c r="G18" s="7" t="s">
        <v>41</v>
      </c>
      <c r="H18" s="170">
        <f t="shared" si="0"/>
        <v>0</v>
      </c>
      <c r="I18" s="7" t="s">
        <v>41</v>
      </c>
      <c r="J18" s="30"/>
      <c r="K18" s="177">
        <f t="shared" si="1"/>
        <v>0</v>
      </c>
      <c r="L18" s="153">
        <v>0</v>
      </c>
      <c r="M18" s="7" t="s">
        <v>41</v>
      </c>
      <c r="N18" s="170">
        <f t="shared" si="2"/>
        <v>0</v>
      </c>
      <c r="O18" s="7" t="s">
        <v>41</v>
      </c>
      <c r="P18" s="30"/>
      <c r="Q18" s="177">
        <f t="shared" si="3"/>
        <v>0</v>
      </c>
      <c r="S18"/>
    </row>
    <row r="19" spans="2:19" ht="18" customHeight="1">
      <c r="B19" s="10" t="s">
        <v>83</v>
      </c>
      <c r="C19" s="124" t="s">
        <v>7</v>
      </c>
      <c r="D19" s="124">
        <v>2</v>
      </c>
      <c r="E19" s="125">
        <v>0</v>
      </c>
      <c r="F19" s="126">
        <v>0</v>
      </c>
      <c r="G19" s="6" t="s">
        <v>41</v>
      </c>
      <c r="H19" s="170">
        <f t="shared" si="0"/>
        <v>0</v>
      </c>
      <c r="I19" s="6" t="s">
        <v>41</v>
      </c>
      <c r="J19" s="30"/>
      <c r="K19" s="177">
        <f t="shared" si="1"/>
        <v>0</v>
      </c>
      <c r="L19" s="126">
        <v>0</v>
      </c>
      <c r="M19" s="6" t="s">
        <v>41</v>
      </c>
      <c r="N19" s="170">
        <f t="shared" si="2"/>
        <v>0</v>
      </c>
      <c r="O19" s="6" t="s">
        <v>41</v>
      </c>
      <c r="P19" s="30"/>
      <c r="Q19" s="177">
        <f t="shared" si="3"/>
        <v>0</v>
      </c>
      <c r="S19"/>
    </row>
    <row r="20" spans="2:19" ht="18" customHeight="1">
      <c r="B20" s="9" t="s">
        <v>82</v>
      </c>
      <c r="C20" s="127" t="s">
        <v>7</v>
      </c>
      <c r="D20" s="127">
        <v>4</v>
      </c>
      <c r="E20" s="128">
        <v>1</v>
      </c>
      <c r="F20" s="153">
        <v>1</v>
      </c>
      <c r="G20" s="7" t="s">
        <v>41</v>
      </c>
      <c r="H20" s="170">
        <f t="shared" si="0"/>
        <v>2</v>
      </c>
      <c r="I20" s="7" t="s">
        <v>41</v>
      </c>
      <c r="J20" s="30"/>
      <c r="K20" s="177">
        <f t="shared" si="1"/>
        <v>0</v>
      </c>
      <c r="L20" s="153">
        <v>1</v>
      </c>
      <c r="M20" s="7" t="s">
        <v>41</v>
      </c>
      <c r="N20" s="170">
        <f t="shared" si="2"/>
        <v>2</v>
      </c>
      <c r="O20" s="7" t="s">
        <v>41</v>
      </c>
      <c r="P20" s="30"/>
      <c r="Q20" s="177">
        <f t="shared" si="3"/>
        <v>0</v>
      </c>
      <c r="S20"/>
    </row>
    <row r="21" spans="2:19" ht="18" customHeight="1">
      <c r="B21" s="10" t="s">
        <v>80</v>
      </c>
      <c r="C21" s="124" t="s">
        <v>7</v>
      </c>
      <c r="D21" s="124">
        <v>10</v>
      </c>
      <c r="E21" s="125">
        <v>2</v>
      </c>
      <c r="F21" s="126">
        <v>2</v>
      </c>
      <c r="G21" s="6" t="s">
        <v>41</v>
      </c>
      <c r="H21" s="170">
        <f t="shared" si="0"/>
        <v>4</v>
      </c>
      <c r="I21" s="6" t="s">
        <v>41</v>
      </c>
      <c r="J21" s="30"/>
      <c r="K21" s="177">
        <f t="shared" si="1"/>
        <v>0</v>
      </c>
      <c r="L21" s="126">
        <v>2</v>
      </c>
      <c r="M21" s="6" t="s">
        <v>41</v>
      </c>
      <c r="N21" s="170">
        <f t="shared" si="2"/>
        <v>4</v>
      </c>
      <c r="O21" s="6" t="s">
        <v>41</v>
      </c>
      <c r="P21" s="30"/>
      <c r="Q21" s="177">
        <f t="shared" si="3"/>
        <v>0</v>
      </c>
      <c r="S21"/>
    </row>
    <row r="22" spans="2:19" ht="18" customHeight="1">
      <c r="B22" s="9" t="s">
        <v>81</v>
      </c>
      <c r="C22" s="127" t="s">
        <v>7</v>
      </c>
      <c r="D22" s="127">
        <v>80</v>
      </c>
      <c r="E22" s="128">
        <v>52</v>
      </c>
      <c r="F22" s="153">
        <v>14</v>
      </c>
      <c r="G22" s="7" t="s">
        <v>41</v>
      </c>
      <c r="H22" s="170">
        <f t="shared" si="0"/>
        <v>28</v>
      </c>
      <c r="I22" s="7" t="s">
        <v>41</v>
      </c>
      <c r="J22" s="30"/>
      <c r="K22" s="177">
        <f t="shared" si="1"/>
        <v>0</v>
      </c>
      <c r="L22" s="153">
        <v>14</v>
      </c>
      <c r="M22" s="7" t="s">
        <v>41</v>
      </c>
      <c r="N22" s="170">
        <f t="shared" si="2"/>
        <v>28</v>
      </c>
      <c r="O22" s="7" t="s">
        <v>41</v>
      </c>
      <c r="P22" s="30"/>
      <c r="Q22" s="177">
        <f t="shared" si="3"/>
        <v>0</v>
      </c>
      <c r="S22"/>
    </row>
    <row r="23" spans="2:19" ht="18" customHeight="1">
      <c r="B23" s="10" t="s">
        <v>77</v>
      </c>
      <c r="C23" s="124" t="s">
        <v>7</v>
      </c>
      <c r="D23" s="124">
        <v>45</v>
      </c>
      <c r="E23" s="125">
        <v>20</v>
      </c>
      <c r="F23" s="126">
        <v>10</v>
      </c>
      <c r="G23" s="6" t="s">
        <v>41</v>
      </c>
      <c r="H23" s="170">
        <f t="shared" si="0"/>
        <v>20</v>
      </c>
      <c r="I23" s="6" t="s">
        <v>41</v>
      </c>
      <c r="J23" s="30"/>
      <c r="K23" s="177">
        <f t="shared" si="1"/>
        <v>0</v>
      </c>
      <c r="L23" s="126">
        <v>10</v>
      </c>
      <c r="M23" s="6" t="s">
        <v>41</v>
      </c>
      <c r="N23" s="170">
        <f t="shared" si="2"/>
        <v>20</v>
      </c>
      <c r="O23" s="6" t="s">
        <v>41</v>
      </c>
      <c r="P23" s="30"/>
      <c r="Q23" s="177">
        <f t="shared" si="3"/>
        <v>0</v>
      </c>
      <c r="S23"/>
    </row>
    <row r="24" spans="2:19" ht="18" customHeight="1">
      <c r="B24" s="9" t="s">
        <v>45</v>
      </c>
      <c r="C24" s="127" t="s">
        <v>10</v>
      </c>
      <c r="D24" s="127">
        <v>1000</v>
      </c>
      <c r="E24" s="128">
        <v>400</v>
      </c>
      <c r="F24" s="153">
        <v>220</v>
      </c>
      <c r="G24" s="7" t="s">
        <v>42</v>
      </c>
      <c r="H24" s="170">
        <f t="shared" si="0"/>
        <v>440</v>
      </c>
      <c r="I24" s="7" t="s">
        <v>42</v>
      </c>
      <c r="J24" s="30"/>
      <c r="K24" s="177">
        <f t="shared" si="1"/>
        <v>0</v>
      </c>
      <c r="L24" s="153">
        <v>220</v>
      </c>
      <c r="M24" s="7" t="s">
        <v>42</v>
      </c>
      <c r="N24" s="170">
        <f t="shared" si="2"/>
        <v>440</v>
      </c>
      <c r="O24" s="7" t="s">
        <v>42</v>
      </c>
      <c r="P24" s="30"/>
      <c r="Q24" s="177">
        <f t="shared" si="3"/>
        <v>0</v>
      </c>
      <c r="S24"/>
    </row>
    <row r="25" spans="2:19" ht="18" customHeight="1">
      <c r="B25" s="10" t="s">
        <v>92</v>
      </c>
      <c r="C25" s="124" t="s">
        <v>94</v>
      </c>
      <c r="D25" s="124"/>
      <c r="E25" s="125"/>
      <c r="F25" s="126">
        <v>648</v>
      </c>
      <c r="G25" s="6" t="s">
        <v>155</v>
      </c>
      <c r="H25" s="170">
        <f t="shared" si="0"/>
        <v>1296</v>
      </c>
      <c r="I25" s="6" t="s">
        <v>155</v>
      </c>
      <c r="J25" s="30"/>
      <c r="K25" s="177">
        <f t="shared" si="1"/>
        <v>0</v>
      </c>
      <c r="L25" s="126">
        <v>648</v>
      </c>
      <c r="M25" s="6" t="s">
        <v>155</v>
      </c>
      <c r="N25" s="170">
        <f t="shared" si="2"/>
        <v>1296</v>
      </c>
      <c r="O25" s="6" t="s">
        <v>155</v>
      </c>
      <c r="P25" s="30"/>
      <c r="Q25" s="177">
        <f t="shared" si="3"/>
        <v>0</v>
      </c>
      <c r="S25"/>
    </row>
    <row r="26" spans="2:19" ht="18" customHeight="1" thickBot="1">
      <c r="B26" s="9" t="s">
        <v>93</v>
      </c>
      <c r="C26" s="127"/>
      <c r="D26" s="127"/>
      <c r="E26" s="128"/>
      <c r="F26" s="153">
        <v>648</v>
      </c>
      <c r="G26" s="7" t="s">
        <v>155</v>
      </c>
      <c r="H26" s="170">
        <f t="shared" si="0"/>
        <v>1296</v>
      </c>
      <c r="I26" s="7" t="s">
        <v>155</v>
      </c>
      <c r="J26" s="30"/>
      <c r="K26" s="177">
        <f t="shared" si="1"/>
        <v>0</v>
      </c>
      <c r="L26" s="153">
        <v>648</v>
      </c>
      <c r="M26" s="7" t="s">
        <v>155</v>
      </c>
      <c r="N26" s="170">
        <f t="shared" si="2"/>
        <v>1296</v>
      </c>
      <c r="O26" s="7" t="s">
        <v>155</v>
      </c>
      <c r="P26" s="30"/>
      <c r="Q26" s="177">
        <f t="shared" si="3"/>
        <v>0</v>
      </c>
      <c r="S26"/>
    </row>
    <row r="27" spans="2:19" s="102" customFormat="1" ht="18" customHeight="1" thickBot="1">
      <c r="B27" s="108" t="s">
        <v>55</v>
      </c>
      <c r="C27" s="129"/>
      <c r="D27" s="130"/>
      <c r="E27" s="130"/>
      <c r="F27" s="131"/>
      <c r="G27" s="112"/>
      <c r="H27" s="112"/>
      <c r="I27" s="112"/>
      <c r="J27" s="154"/>
      <c r="K27" s="181">
        <f>SUM(K12:K26)</f>
        <v>0</v>
      </c>
      <c r="L27" s="131"/>
      <c r="M27" s="112"/>
      <c r="N27" s="112"/>
      <c r="O27" s="112"/>
      <c r="P27" s="154"/>
      <c r="Q27" s="181">
        <f>SUM(Q12:Q26)</f>
        <v>0</v>
      </c>
    </row>
    <row r="28" spans="2:19" s="107" customFormat="1" ht="28" customHeight="1">
      <c r="B28" s="103" t="s">
        <v>24</v>
      </c>
      <c r="C28" s="132"/>
      <c r="D28" s="132"/>
      <c r="E28" s="133"/>
      <c r="F28" s="134"/>
      <c r="G28" s="104"/>
      <c r="H28" s="171"/>
      <c r="I28" s="104"/>
      <c r="J28" s="106"/>
      <c r="K28" s="106"/>
      <c r="L28" s="134"/>
      <c r="M28" s="104"/>
      <c r="N28" s="174"/>
      <c r="O28" s="104"/>
      <c r="P28" s="106"/>
      <c r="Q28" s="106"/>
    </row>
    <row r="29" spans="2:19" ht="18" customHeight="1">
      <c r="B29" s="10" t="s">
        <v>137</v>
      </c>
      <c r="C29" s="124" t="s">
        <v>7</v>
      </c>
      <c r="D29" s="124">
        <v>16</v>
      </c>
      <c r="E29" s="135">
        <v>4</v>
      </c>
      <c r="F29" s="126">
        <v>20</v>
      </c>
      <c r="G29" s="6" t="s">
        <v>41</v>
      </c>
      <c r="H29" s="170">
        <f t="shared" ref="H29:H45" si="4">F29*$H$9</f>
        <v>40</v>
      </c>
      <c r="I29" s="6" t="s">
        <v>41</v>
      </c>
      <c r="J29" s="30"/>
      <c r="K29" s="177">
        <f t="shared" ref="K29:K45" si="5">H29*J29</f>
        <v>0</v>
      </c>
      <c r="L29" s="126">
        <v>2</v>
      </c>
      <c r="M29" s="6" t="s">
        <v>41</v>
      </c>
      <c r="N29" s="170">
        <f t="shared" ref="N29:N45" si="6">L29*$N$9</f>
        <v>4</v>
      </c>
      <c r="O29" s="6" t="s">
        <v>41</v>
      </c>
      <c r="P29" s="30"/>
      <c r="Q29" s="177">
        <f t="shared" ref="Q29:Q45" si="7">N29*P29</f>
        <v>0</v>
      </c>
      <c r="S29"/>
    </row>
    <row r="30" spans="2:19" ht="18" customHeight="1">
      <c r="B30" s="9" t="s">
        <v>134</v>
      </c>
      <c r="C30" s="127" t="s">
        <v>7</v>
      </c>
      <c r="D30" s="127">
        <v>16</v>
      </c>
      <c r="E30" s="136">
        <v>4</v>
      </c>
      <c r="F30" s="155">
        <v>20</v>
      </c>
      <c r="G30" s="7" t="s">
        <v>41</v>
      </c>
      <c r="H30" s="170">
        <f t="shared" si="4"/>
        <v>40</v>
      </c>
      <c r="I30" s="7" t="s">
        <v>41</v>
      </c>
      <c r="J30" s="30"/>
      <c r="K30" s="177">
        <f t="shared" si="5"/>
        <v>0</v>
      </c>
      <c r="L30" s="155">
        <v>2</v>
      </c>
      <c r="M30" s="7" t="s">
        <v>41</v>
      </c>
      <c r="N30" s="170">
        <f t="shared" si="6"/>
        <v>4</v>
      </c>
      <c r="O30" s="7" t="s">
        <v>41</v>
      </c>
      <c r="P30" s="30"/>
      <c r="Q30" s="177">
        <f t="shared" si="7"/>
        <v>0</v>
      </c>
      <c r="S30"/>
    </row>
    <row r="31" spans="2:19" ht="18" customHeight="1">
      <c r="B31" s="10" t="s">
        <v>135</v>
      </c>
      <c r="C31" s="124" t="s">
        <v>7</v>
      </c>
      <c r="D31" s="124">
        <v>16</v>
      </c>
      <c r="E31" s="135">
        <v>4</v>
      </c>
      <c r="F31" s="126">
        <v>20</v>
      </c>
      <c r="G31" s="6" t="s">
        <v>41</v>
      </c>
      <c r="H31" s="170">
        <f t="shared" si="4"/>
        <v>40</v>
      </c>
      <c r="I31" s="6" t="s">
        <v>41</v>
      </c>
      <c r="J31" s="30"/>
      <c r="K31" s="177">
        <f t="shared" si="5"/>
        <v>0</v>
      </c>
      <c r="L31" s="126">
        <v>2</v>
      </c>
      <c r="M31" s="6" t="s">
        <v>41</v>
      </c>
      <c r="N31" s="170">
        <f t="shared" si="6"/>
        <v>4</v>
      </c>
      <c r="O31" s="6" t="s">
        <v>41</v>
      </c>
      <c r="P31" s="30"/>
      <c r="Q31" s="177">
        <f t="shared" si="7"/>
        <v>0</v>
      </c>
      <c r="S31"/>
    </row>
    <row r="32" spans="2:19" ht="18" customHeight="1">
      <c r="B32" s="9" t="s">
        <v>136</v>
      </c>
      <c r="C32" s="127" t="s">
        <v>7</v>
      </c>
      <c r="D32" s="127">
        <v>16</v>
      </c>
      <c r="E32" s="136">
        <v>4</v>
      </c>
      <c r="F32" s="155">
        <v>20</v>
      </c>
      <c r="G32" s="7" t="s">
        <v>41</v>
      </c>
      <c r="H32" s="170">
        <f t="shared" si="4"/>
        <v>40</v>
      </c>
      <c r="I32" s="7" t="s">
        <v>41</v>
      </c>
      <c r="J32" s="30"/>
      <c r="K32" s="177">
        <f t="shared" si="5"/>
        <v>0</v>
      </c>
      <c r="L32" s="155">
        <v>2</v>
      </c>
      <c r="M32" s="7" t="s">
        <v>41</v>
      </c>
      <c r="N32" s="170">
        <f t="shared" si="6"/>
        <v>4</v>
      </c>
      <c r="O32" s="7" t="s">
        <v>41</v>
      </c>
      <c r="P32" s="30"/>
      <c r="Q32" s="177">
        <f t="shared" si="7"/>
        <v>0</v>
      </c>
      <c r="S32"/>
    </row>
    <row r="33" spans="2:19" ht="18" customHeight="1">
      <c r="B33" s="10" t="s">
        <v>34</v>
      </c>
      <c r="C33" s="124" t="s">
        <v>7</v>
      </c>
      <c r="D33" s="124">
        <v>16</v>
      </c>
      <c r="E33" s="135">
        <v>4</v>
      </c>
      <c r="F33" s="126">
        <v>20</v>
      </c>
      <c r="G33" s="6" t="s">
        <v>41</v>
      </c>
      <c r="H33" s="170">
        <f t="shared" si="4"/>
        <v>40</v>
      </c>
      <c r="I33" s="6" t="s">
        <v>41</v>
      </c>
      <c r="J33" s="30"/>
      <c r="K33" s="177">
        <f t="shared" si="5"/>
        <v>0</v>
      </c>
      <c r="L33" s="126">
        <v>2</v>
      </c>
      <c r="M33" s="6" t="s">
        <v>41</v>
      </c>
      <c r="N33" s="170">
        <f t="shared" si="6"/>
        <v>4</v>
      </c>
      <c r="O33" s="6" t="s">
        <v>41</v>
      </c>
      <c r="P33" s="30"/>
      <c r="Q33" s="177">
        <f t="shared" si="7"/>
        <v>0</v>
      </c>
      <c r="S33"/>
    </row>
    <row r="34" spans="2:19" ht="18" customHeight="1">
      <c r="B34" s="9" t="s">
        <v>33</v>
      </c>
      <c r="C34" s="127" t="s">
        <v>133</v>
      </c>
      <c r="D34" s="127">
        <v>40</v>
      </c>
      <c r="E34" s="136">
        <v>10</v>
      </c>
      <c r="F34" s="155">
        <v>12</v>
      </c>
      <c r="G34" s="7" t="s">
        <v>133</v>
      </c>
      <c r="H34" s="170">
        <f t="shared" si="4"/>
        <v>24</v>
      </c>
      <c r="I34" s="7" t="s">
        <v>133</v>
      </c>
      <c r="J34" s="30"/>
      <c r="K34" s="177">
        <f t="shared" si="5"/>
        <v>0</v>
      </c>
      <c r="L34" s="155">
        <v>2</v>
      </c>
      <c r="M34" s="7" t="s">
        <v>133</v>
      </c>
      <c r="N34" s="170">
        <f t="shared" si="6"/>
        <v>4</v>
      </c>
      <c r="O34" s="7" t="s">
        <v>133</v>
      </c>
      <c r="P34" s="30"/>
      <c r="Q34" s="177">
        <f t="shared" si="7"/>
        <v>0</v>
      </c>
      <c r="S34"/>
    </row>
    <row r="35" spans="2:19" ht="18" customHeight="1">
      <c r="B35" s="10" t="s">
        <v>3</v>
      </c>
      <c r="C35" s="124" t="s">
        <v>7</v>
      </c>
      <c r="D35" s="124">
        <v>7</v>
      </c>
      <c r="E35" s="135">
        <v>2</v>
      </c>
      <c r="F35" s="126">
        <v>20</v>
      </c>
      <c r="G35" s="6" t="s">
        <v>41</v>
      </c>
      <c r="H35" s="170">
        <f t="shared" si="4"/>
        <v>40</v>
      </c>
      <c r="I35" s="6" t="s">
        <v>41</v>
      </c>
      <c r="J35" s="30"/>
      <c r="K35" s="177">
        <f t="shared" si="5"/>
        <v>0</v>
      </c>
      <c r="L35" s="126">
        <v>2</v>
      </c>
      <c r="M35" s="6" t="s">
        <v>41</v>
      </c>
      <c r="N35" s="170">
        <f t="shared" si="6"/>
        <v>4</v>
      </c>
      <c r="O35" s="6" t="s">
        <v>41</v>
      </c>
      <c r="P35" s="30"/>
      <c r="Q35" s="177">
        <f t="shared" si="7"/>
        <v>0</v>
      </c>
      <c r="S35"/>
    </row>
    <row r="36" spans="2:19" ht="18" customHeight="1">
      <c r="B36" s="9" t="s">
        <v>4</v>
      </c>
      <c r="C36" s="127" t="s">
        <v>7</v>
      </c>
      <c r="D36" s="127">
        <v>10</v>
      </c>
      <c r="E36" s="136">
        <v>2</v>
      </c>
      <c r="F36" s="155">
        <v>2</v>
      </c>
      <c r="G36" s="7" t="s">
        <v>41</v>
      </c>
      <c r="H36" s="170">
        <f t="shared" si="4"/>
        <v>4</v>
      </c>
      <c r="I36" s="7" t="s">
        <v>41</v>
      </c>
      <c r="J36" s="30"/>
      <c r="K36" s="177">
        <f t="shared" si="5"/>
        <v>0</v>
      </c>
      <c r="L36" s="155">
        <v>1</v>
      </c>
      <c r="M36" s="7" t="s">
        <v>41</v>
      </c>
      <c r="N36" s="170">
        <f t="shared" si="6"/>
        <v>2</v>
      </c>
      <c r="O36" s="7" t="s">
        <v>41</v>
      </c>
      <c r="P36" s="30"/>
      <c r="Q36" s="177">
        <f t="shared" si="7"/>
        <v>0</v>
      </c>
      <c r="S36"/>
    </row>
    <row r="37" spans="2:19" ht="18" customHeight="1">
      <c r="B37" s="10" t="s">
        <v>132</v>
      </c>
      <c r="C37" s="124" t="s">
        <v>7</v>
      </c>
      <c r="D37" s="124">
        <v>10</v>
      </c>
      <c r="E37" s="135">
        <v>2</v>
      </c>
      <c r="F37" s="126">
        <v>1</v>
      </c>
      <c r="G37" s="6" t="s">
        <v>41</v>
      </c>
      <c r="H37" s="170">
        <f t="shared" si="4"/>
        <v>2</v>
      </c>
      <c r="I37" s="6" t="s">
        <v>41</v>
      </c>
      <c r="J37" s="30"/>
      <c r="K37" s="177">
        <f t="shared" si="5"/>
        <v>0</v>
      </c>
      <c r="L37" s="126">
        <v>1</v>
      </c>
      <c r="M37" s="6" t="s">
        <v>41</v>
      </c>
      <c r="N37" s="170">
        <f t="shared" si="6"/>
        <v>2</v>
      </c>
      <c r="O37" s="6" t="s">
        <v>41</v>
      </c>
      <c r="P37" s="30"/>
      <c r="Q37" s="177">
        <f t="shared" si="7"/>
        <v>0</v>
      </c>
      <c r="S37"/>
    </row>
    <row r="38" spans="2:19" ht="18" customHeight="1">
      <c r="B38" s="9" t="s">
        <v>178</v>
      </c>
      <c r="C38" s="127" t="s">
        <v>7</v>
      </c>
      <c r="D38" s="127">
        <v>14</v>
      </c>
      <c r="E38" s="136">
        <v>4</v>
      </c>
      <c r="F38" s="126">
        <v>20</v>
      </c>
      <c r="G38" s="7" t="s">
        <v>41</v>
      </c>
      <c r="H38" s="170">
        <f t="shared" si="4"/>
        <v>40</v>
      </c>
      <c r="I38" s="7" t="s">
        <v>41</v>
      </c>
      <c r="J38" s="30"/>
      <c r="K38" s="177">
        <f t="shared" si="5"/>
        <v>0</v>
      </c>
      <c r="L38" s="126">
        <v>1</v>
      </c>
      <c r="M38" s="7" t="s">
        <v>41</v>
      </c>
      <c r="N38" s="170">
        <f t="shared" si="6"/>
        <v>2</v>
      </c>
      <c r="O38" s="7" t="s">
        <v>41</v>
      </c>
      <c r="P38" s="30"/>
      <c r="Q38" s="177">
        <f t="shared" si="7"/>
        <v>0</v>
      </c>
      <c r="S38"/>
    </row>
    <row r="39" spans="2:19" ht="18" customHeight="1">
      <c r="B39" s="10" t="s">
        <v>16</v>
      </c>
      <c r="C39" s="124" t="s">
        <v>6</v>
      </c>
      <c r="D39" s="124">
        <v>9</v>
      </c>
      <c r="E39" s="135">
        <v>2</v>
      </c>
      <c r="F39" s="126">
        <v>1</v>
      </c>
      <c r="G39" s="6" t="s">
        <v>41</v>
      </c>
      <c r="H39" s="170">
        <f t="shared" si="4"/>
        <v>2</v>
      </c>
      <c r="I39" s="6" t="s">
        <v>41</v>
      </c>
      <c r="J39" s="30"/>
      <c r="K39" s="177">
        <f t="shared" si="5"/>
        <v>0</v>
      </c>
      <c r="L39" s="126">
        <v>1</v>
      </c>
      <c r="M39" s="6" t="s">
        <v>41</v>
      </c>
      <c r="N39" s="170">
        <f t="shared" si="6"/>
        <v>2</v>
      </c>
      <c r="O39" s="6" t="s">
        <v>41</v>
      </c>
      <c r="P39" s="30"/>
      <c r="Q39" s="177">
        <f t="shared" si="7"/>
        <v>0</v>
      </c>
      <c r="S39"/>
    </row>
    <row r="40" spans="2:19" ht="18" customHeight="1">
      <c r="B40" s="9" t="s">
        <v>18</v>
      </c>
      <c r="C40" s="127" t="s">
        <v>8</v>
      </c>
      <c r="D40" s="127">
        <v>300</v>
      </c>
      <c r="E40" s="136">
        <v>60</v>
      </c>
      <c r="F40" s="155">
        <v>240</v>
      </c>
      <c r="G40" s="7" t="s">
        <v>8</v>
      </c>
      <c r="H40" s="170">
        <f t="shared" si="4"/>
        <v>480</v>
      </c>
      <c r="I40" s="7" t="s">
        <v>8</v>
      </c>
      <c r="J40" s="30"/>
      <c r="K40" s="177">
        <f t="shared" si="5"/>
        <v>0</v>
      </c>
      <c r="L40" s="155">
        <v>60</v>
      </c>
      <c r="M40" s="7" t="s">
        <v>8</v>
      </c>
      <c r="N40" s="170">
        <f t="shared" si="6"/>
        <v>120</v>
      </c>
      <c r="O40" s="7" t="s">
        <v>8</v>
      </c>
      <c r="P40" s="30"/>
      <c r="Q40" s="177">
        <f t="shared" si="7"/>
        <v>0</v>
      </c>
      <c r="S40"/>
    </row>
    <row r="41" spans="2:19" ht="18" customHeight="1">
      <c r="B41" s="10" t="s">
        <v>17</v>
      </c>
      <c r="C41" s="124" t="s">
        <v>7</v>
      </c>
      <c r="D41" s="124">
        <v>12</v>
      </c>
      <c r="E41" s="135">
        <v>2</v>
      </c>
      <c r="F41" s="126">
        <v>4</v>
      </c>
      <c r="G41" s="6" t="s">
        <v>41</v>
      </c>
      <c r="H41" s="170">
        <f t="shared" si="4"/>
        <v>8</v>
      </c>
      <c r="I41" s="6" t="s">
        <v>41</v>
      </c>
      <c r="J41" s="30"/>
      <c r="K41" s="177">
        <f t="shared" si="5"/>
        <v>0</v>
      </c>
      <c r="L41" s="126">
        <v>2</v>
      </c>
      <c r="M41" s="6" t="s">
        <v>41</v>
      </c>
      <c r="N41" s="170">
        <f t="shared" si="6"/>
        <v>4</v>
      </c>
      <c r="O41" s="6" t="s">
        <v>41</v>
      </c>
      <c r="P41" s="30"/>
      <c r="Q41" s="177">
        <f t="shared" si="7"/>
        <v>0</v>
      </c>
      <c r="S41"/>
    </row>
    <row r="42" spans="2:19" ht="18" customHeight="1">
      <c r="B42" s="9" t="s">
        <v>19</v>
      </c>
      <c r="C42" s="127" t="s">
        <v>7</v>
      </c>
      <c r="D42" s="127">
        <v>20</v>
      </c>
      <c r="E42" s="136">
        <v>4</v>
      </c>
      <c r="F42" s="155">
        <v>4</v>
      </c>
      <c r="G42" s="7" t="s">
        <v>41</v>
      </c>
      <c r="H42" s="170">
        <f t="shared" si="4"/>
        <v>8</v>
      </c>
      <c r="I42" s="7" t="s">
        <v>41</v>
      </c>
      <c r="J42" s="30"/>
      <c r="K42" s="177">
        <f t="shared" si="5"/>
        <v>0</v>
      </c>
      <c r="L42" s="155">
        <v>2</v>
      </c>
      <c r="M42" s="7" t="s">
        <v>41</v>
      </c>
      <c r="N42" s="170">
        <f t="shared" si="6"/>
        <v>4</v>
      </c>
      <c r="O42" s="7" t="s">
        <v>41</v>
      </c>
      <c r="P42" s="30"/>
      <c r="Q42" s="177">
        <f t="shared" si="7"/>
        <v>0</v>
      </c>
      <c r="S42"/>
    </row>
    <row r="43" spans="2:19" ht="18" customHeight="1">
      <c r="B43" s="10" t="s">
        <v>5</v>
      </c>
      <c r="C43" s="124" t="s">
        <v>9</v>
      </c>
      <c r="D43" s="124">
        <v>18</v>
      </c>
      <c r="E43" s="135">
        <v>4</v>
      </c>
      <c r="F43" s="126">
        <v>16</v>
      </c>
      <c r="G43" s="6" t="s">
        <v>9</v>
      </c>
      <c r="H43" s="170">
        <f t="shared" si="4"/>
        <v>32</v>
      </c>
      <c r="I43" s="6" t="s">
        <v>9</v>
      </c>
      <c r="J43" s="30"/>
      <c r="K43" s="177">
        <f t="shared" si="5"/>
        <v>0</v>
      </c>
      <c r="L43" s="126">
        <v>2</v>
      </c>
      <c r="M43" s="6" t="s">
        <v>9</v>
      </c>
      <c r="N43" s="170">
        <f t="shared" si="6"/>
        <v>4</v>
      </c>
      <c r="O43" s="6" t="s">
        <v>9</v>
      </c>
      <c r="P43" s="30"/>
      <c r="Q43" s="177">
        <f t="shared" si="7"/>
        <v>0</v>
      </c>
      <c r="S43"/>
    </row>
    <row r="44" spans="2:19" ht="18" customHeight="1">
      <c r="B44" s="9" t="s">
        <v>181</v>
      </c>
      <c r="C44" s="127" t="s">
        <v>8</v>
      </c>
      <c r="D44" s="127">
        <v>210</v>
      </c>
      <c r="E44" s="136">
        <v>60</v>
      </c>
      <c r="F44" s="155">
        <v>100</v>
      </c>
      <c r="G44" s="7" t="s">
        <v>8</v>
      </c>
      <c r="H44" s="170">
        <f t="shared" si="4"/>
        <v>200</v>
      </c>
      <c r="I44" s="7" t="s">
        <v>8</v>
      </c>
      <c r="J44" s="30"/>
      <c r="K44" s="177">
        <f t="shared" si="5"/>
        <v>0</v>
      </c>
      <c r="L44" s="155">
        <v>25</v>
      </c>
      <c r="M44" s="7" t="s">
        <v>8</v>
      </c>
      <c r="N44" s="170">
        <f t="shared" si="6"/>
        <v>50</v>
      </c>
      <c r="O44" s="7" t="s">
        <v>8</v>
      </c>
      <c r="P44" s="30"/>
      <c r="Q44" s="177">
        <f t="shared" si="7"/>
        <v>0</v>
      </c>
      <c r="S44"/>
    </row>
    <row r="45" spans="2:19" ht="18" customHeight="1" thickBot="1">
      <c r="B45" s="10" t="s">
        <v>182</v>
      </c>
      <c r="C45" s="124"/>
      <c r="D45" s="124">
        <v>8</v>
      </c>
      <c r="E45" s="135">
        <v>4</v>
      </c>
      <c r="F45" s="126">
        <v>18</v>
      </c>
      <c r="G45" s="6" t="s">
        <v>41</v>
      </c>
      <c r="H45" s="170">
        <f t="shared" si="4"/>
        <v>36</v>
      </c>
      <c r="I45" s="6" t="s">
        <v>41</v>
      </c>
      <c r="J45" s="30"/>
      <c r="K45" s="177">
        <f t="shared" si="5"/>
        <v>0</v>
      </c>
      <c r="L45" s="126">
        <v>4</v>
      </c>
      <c r="M45" s="6" t="s">
        <v>41</v>
      </c>
      <c r="N45" s="170">
        <f t="shared" si="6"/>
        <v>8</v>
      </c>
      <c r="O45" s="6" t="s">
        <v>41</v>
      </c>
      <c r="P45" s="30"/>
      <c r="Q45" s="177">
        <f t="shared" si="7"/>
        <v>0</v>
      </c>
      <c r="S45"/>
    </row>
    <row r="46" spans="2:19" s="102" customFormat="1" ht="18" customHeight="1" thickBot="1">
      <c r="B46" s="108" t="s">
        <v>21</v>
      </c>
      <c r="C46" s="129"/>
      <c r="D46" s="130"/>
      <c r="E46" s="130"/>
      <c r="F46" s="137"/>
      <c r="G46" s="112"/>
      <c r="H46" s="172"/>
      <c r="I46" s="112"/>
      <c r="J46" s="154"/>
      <c r="K46" s="181">
        <f>SUM(K29:K45)</f>
        <v>0</v>
      </c>
      <c r="L46" s="137"/>
      <c r="M46" s="112"/>
      <c r="N46" s="112"/>
      <c r="O46" s="112"/>
      <c r="P46" s="154"/>
      <c r="Q46" s="181">
        <f>SUM(Q29:Q45)</f>
        <v>0</v>
      </c>
    </row>
    <row r="47" spans="2:19" s="107" customFormat="1" ht="28" customHeight="1">
      <c r="B47" s="103" t="s">
        <v>23</v>
      </c>
      <c r="C47" s="132"/>
      <c r="D47" s="132"/>
      <c r="E47" s="133"/>
      <c r="F47" s="134"/>
      <c r="G47" s="104"/>
      <c r="H47" s="171"/>
      <c r="I47" s="104"/>
      <c r="J47" s="106"/>
      <c r="K47" s="106"/>
      <c r="L47" s="134"/>
      <c r="M47" s="104"/>
      <c r="N47" s="174"/>
      <c r="O47" s="104"/>
      <c r="P47" s="106"/>
      <c r="Q47" s="106"/>
    </row>
    <row r="48" spans="2:19" ht="18" customHeight="1">
      <c r="B48" s="9" t="s">
        <v>131</v>
      </c>
      <c r="C48" s="127" t="s">
        <v>10</v>
      </c>
      <c r="D48" s="127">
        <v>560</v>
      </c>
      <c r="E48" s="138">
        <v>224</v>
      </c>
      <c r="F48" s="7">
        <v>140</v>
      </c>
      <c r="G48" s="7" t="s">
        <v>10</v>
      </c>
      <c r="H48" s="170">
        <f t="shared" ref="H48:H58" si="8">F48*$H$9</f>
        <v>280</v>
      </c>
      <c r="I48" s="7" t="s">
        <v>10</v>
      </c>
      <c r="J48" s="31"/>
      <c r="K48" s="177">
        <f t="shared" ref="K48:K58" si="9">H48*J48</f>
        <v>0</v>
      </c>
      <c r="L48" s="7">
        <v>112</v>
      </c>
      <c r="M48" s="7" t="s">
        <v>10</v>
      </c>
      <c r="N48" s="170">
        <f t="shared" ref="N48:N58" si="10">L48*$N$9</f>
        <v>224</v>
      </c>
      <c r="O48" s="7" t="s">
        <v>10</v>
      </c>
      <c r="P48" s="31"/>
      <c r="Q48" s="177">
        <f t="shared" ref="Q48:Q58" si="11">N48*P48</f>
        <v>0</v>
      </c>
      <c r="S48"/>
    </row>
    <row r="49" spans="2:19" ht="18" customHeight="1">
      <c r="B49" s="10" t="s">
        <v>11</v>
      </c>
      <c r="C49" s="124" t="s">
        <v>7</v>
      </c>
      <c r="D49" s="124">
        <v>32</v>
      </c>
      <c r="E49" s="139">
        <v>10</v>
      </c>
      <c r="F49" s="6">
        <v>22</v>
      </c>
      <c r="G49" s="6" t="s">
        <v>41</v>
      </c>
      <c r="H49" s="170">
        <f t="shared" si="8"/>
        <v>44</v>
      </c>
      <c r="I49" s="6" t="s">
        <v>41</v>
      </c>
      <c r="J49" s="31"/>
      <c r="K49" s="177">
        <f t="shared" si="9"/>
        <v>0</v>
      </c>
      <c r="L49" s="6">
        <v>5</v>
      </c>
      <c r="M49" s="6" t="s">
        <v>41</v>
      </c>
      <c r="N49" s="170">
        <f t="shared" si="10"/>
        <v>10</v>
      </c>
      <c r="O49" s="6" t="s">
        <v>41</v>
      </c>
      <c r="P49" s="31"/>
      <c r="Q49" s="177">
        <f t="shared" si="11"/>
        <v>0</v>
      </c>
      <c r="S49"/>
    </row>
    <row r="50" spans="2:19" ht="18" customHeight="1">
      <c r="B50" s="9" t="s">
        <v>12</v>
      </c>
      <c r="C50" s="127" t="s">
        <v>7</v>
      </c>
      <c r="D50" s="127">
        <v>4</v>
      </c>
      <c r="E50" s="138">
        <v>2</v>
      </c>
      <c r="F50" s="7">
        <v>2</v>
      </c>
      <c r="G50" s="7" t="s">
        <v>41</v>
      </c>
      <c r="H50" s="170">
        <f t="shared" si="8"/>
        <v>4</v>
      </c>
      <c r="I50" s="7" t="s">
        <v>41</v>
      </c>
      <c r="J50" s="31"/>
      <c r="K50" s="177">
        <f t="shared" si="9"/>
        <v>0</v>
      </c>
      <c r="L50" s="7">
        <v>2</v>
      </c>
      <c r="M50" s="7" t="s">
        <v>41</v>
      </c>
      <c r="N50" s="170">
        <f t="shared" si="10"/>
        <v>4</v>
      </c>
      <c r="O50" s="7" t="s">
        <v>41</v>
      </c>
      <c r="P50" s="31"/>
      <c r="Q50" s="177">
        <f t="shared" si="11"/>
        <v>0</v>
      </c>
      <c r="S50"/>
    </row>
    <row r="51" spans="2:19" ht="18" customHeight="1">
      <c r="B51" s="10" t="s">
        <v>13</v>
      </c>
      <c r="C51" s="124" t="s">
        <v>7</v>
      </c>
      <c r="D51" s="124">
        <v>40</v>
      </c>
      <c r="E51" s="139">
        <v>12</v>
      </c>
      <c r="F51" s="6">
        <v>22</v>
      </c>
      <c r="G51" s="6" t="s">
        <v>41</v>
      </c>
      <c r="H51" s="170">
        <f t="shared" si="8"/>
        <v>44</v>
      </c>
      <c r="I51" s="6" t="s">
        <v>41</v>
      </c>
      <c r="J51" s="31"/>
      <c r="K51" s="177">
        <f t="shared" si="9"/>
        <v>0</v>
      </c>
      <c r="L51" s="6">
        <v>6</v>
      </c>
      <c r="M51" s="6" t="s">
        <v>41</v>
      </c>
      <c r="N51" s="170">
        <f t="shared" si="10"/>
        <v>12</v>
      </c>
      <c r="O51" s="6" t="s">
        <v>41</v>
      </c>
      <c r="P51" s="31"/>
      <c r="Q51" s="177">
        <f t="shared" si="11"/>
        <v>0</v>
      </c>
      <c r="S51"/>
    </row>
    <row r="52" spans="2:19" ht="18" customHeight="1">
      <c r="B52" s="9" t="s">
        <v>14</v>
      </c>
      <c r="C52" s="127" t="s">
        <v>15</v>
      </c>
      <c r="D52" s="127">
        <v>28</v>
      </c>
      <c r="E52" s="138">
        <v>6</v>
      </c>
      <c r="F52" s="7">
        <v>22</v>
      </c>
      <c r="G52" s="7" t="s">
        <v>15</v>
      </c>
      <c r="H52" s="170">
        <f t="shared" si="8"/>
        <v>44</v>
      </c>
      <c r="I52" s="7" t="s">
        <v>15</v>
      </c>
      <c r="J52" s="31"/>
      <c r="K52" s="177">
        <f t="shared" si="9"/>
        <v>0</v>
      </c>
      <c r="L52" s="7">
        <v>3</v>
      </c>
      <c r="M52" s="7" t="s">
        <v>15</v>
      </c>
      <c r="N52" s="170">
        <f t="shared" si="10"/>
        <v>6</v>
      </c>
      <c r="O52" s="7" t="s">
        <v>15</v>
      </c>
      <c r="P52" s="31"/>
      <c r="Q52" s="177">
        <f t="shared" si="11"/>
        <v>0</v>
      </c>
      <c r="S52"/>
    </row>
    <row r="53" spans="2:19" ht="18" customHeight="1">
      <c r="B53" s="10" t="s">
        <v>138</v>
      </c>
      <c r="C53" s="124" t="s">
        <v>7</v>
      </c>
      <c r="D53" s="124">
        <v>28</v>
      </c>
      <c r="E53" s="139">
        <v>6</v>
      </c>
      <c r="F53" s="6">
        <v>22</v>
      </c>
      <c r="G53" s="6" t="s">
        <v>41</v>
      </c>
      <c r="H53" s="170">
        <f t="shared" si="8"/>
        <v>44</v>
      </c>
      <c r="I53" s="6" t="s">
        <v>41</v>
      </c>
      <c r="J53" s="31"/>
      <c r="K53" s="177">
        <f t="shared" si="9"/>
        <v>0</v>
      </c>
      <c r="L53" s="6">
        <v>3</v>
      </c>
      <c r="M53" s="6" t="s">
        <v>41</v>
      </c>
      <c r="N53" s="170">
        <f t="shared" si="10"/>
        <v>6</v>
      </c>
      <c r="O53" s="6" t="s">
        <v>41</v>
      </c>
      <c r="P53" s="31"/>
      <c r="Q53" s="177">
        <f t="shared" si="11"/>
        <v>0</v>
      </c>
      <c r="S53"/>
    </row>
    <row r="54" spans="2:19" ht="18" customHeight="1">
      <c r="B54" s="9" t="s">
        <v>26</v>
      </c>
      <c r="C54" s="127" t="s">
        <v>7</v>
      </c>
      <c r="D54" s="127">
        <v>28</v>
      </c>
      <c r="E54" s="138">
        <v>6</v>
      </c>
      <c r="F54" s="7">
        <v>22</v>
      </c>
      <c r="G54" s="7" t="s">
        <v>41</v>
      </c>
      <c r="H54" s="170">
        <f t="shared" si="8"/>
        <v>44</v>
      </c>
      <c r="I54" s="7" t="s">
        <v>41</v>
      </c>
      <c r="J54" s="31"/>
      <c r="K54" s="177">
        <f t="shared" si="9"/>
        <v>0</v>
      </c>
      <c r="L54" s="7">
        <v>3</v>
      </c>
      <c r="M54" s="7" t="s">
        <v>41</v>
      </c>
      <c r="N54" s="170">
        <f t="shared" si="10"/>
        <v>6</v>
      </c>
      <c r="O54" s="7" t="s">
        <v>41</v>
      </c>
      <c r="P54" s="31"/>
      <c r="Q54" s="177">
        <f t="shared" si="11"/>
        <v>0</v>
      </c>
      <c r="S54"/>
    </row>
    <row r="55" spans="2:19" ht="18" customHeight="1">
      <c r="B55" s="10" t="s">
        <v>27</v>
      </c>
      <c r="C55" s="124" t="s">
        <v>7</v>
      </c>
      <c r="D55" s="124">
        <v>28</v>
      </c>
      <c r="E55" s="139">
        <v>6</v>
      </c>
      <c r="F55" s="6">
        <v>22</v>
      </c>
      <c r="G55" s="6" t="s">
        <v>41</v>
      </c>
      <c r="H55" s="170">
        <f t="shared" si="8"/>
        <v>44</v>
      </c>
      <c r="I55" s="6" t="s">
        <v>41</v>
      </c>
      <c r="J55" s="31"/>
      <c r="K55" s="177">
        <f t="shared" si="9"/>
        <v>0</v>
      </c>
      <c r="L55" s="6">
        <v>3</v>
      </c>
      <c r="M55" s="6" t="s">
        <v>41</v>
      </c>
      <c r="N55" s="170">
        <f t="shared" si="10"/>
        <v>6</v>
      </c>
      <c r="O55" s="6" t="s">
        <v>41</v>
      </c>
      <c r="P55" s="31"/>
      <c r="Q55" s="177">
        <f t="shared" si="11"/>
        <v>0</v>
      </c>
      <c r="S55"/>
    </row>
    <row r="56" spans="2:19" ht="18" customHeight="1">
      <c r="B56" s="9" t="s">
        <v>139</v>
      </c>
      <c r="C56" s="127" t="s">
        <v>7</v>
      </c>
      <c r="D56" s="127">
        <v>28</v>
      </c>
      <c r="E56" s="138">
        <v>6</v>
      </c>
      <c r="F56" s="7">
        <v>22</v>
      </c>
      <c r="G56" s="7" t="s">
        <v>41</v>
      </c>
      <c r="H56" s="170">
        <f t="shared" si="8"/>
        <v>44</v>
      </c>
      <c r="I56" s="7" t="s">
        <v>41</v>
      </c>
      <c r="J56" s="31"/>
      <c r="K56" s="177">
        <f t="shared" si="9"/>
        <v>0</v>
      </c>
      <c r="L56" s="7">
        <v>3</v>
      </c>
      <c r="M56" s="7" t="s">
        <v>41</v>
      </c>
      <c r="N56" s="170">
        <f t="shared" si="10"/>
        <v>6</v>
      </c>
      <c r="O56" s="7" t="s">
        <v>41</v>
      </c>
      <c r="P56" s="31"/>
      <c r="Q56" s="177">
        <f t="shared" si="11"/>
        <v>0</v>
      </c>
      <c r="S56"/>
    </row>
    <row r="57" spans="2:19" ht="18" customHeight="1">
      <c r="B57" s="10" t="s">
        <v>140</v>
      </c>
      <c r="C57" s="124" t="s">
        <v>7</v>
      </c>
      <c r="D57" s="124">
        <v>16</v>
      </c>
      <c r="E57" s="139">
        <v>6</v>
      </c>
      <c r="F57" s="6">
        <v>22</v>
      </c>
      <c r="G57" s="6" t="s">
        <v>41</v>
      </c>
      <c r="H57" s="170">
        <f t="shared" si="8"/>
        <v>44</v>
      </c>
      <c r="I57" s="6" t="s">
        <v>41</v>
      </c>
      <c r="J57" s="31"/>
      <c r="K57" s="177">
        <f t="shared" si="9"/>
        <v>0</v>
      </c>
      <c r="L57" s="6">
        <v>3</v>
      </c>
      <c r="M57" s="6" t="s">
        <v>41</v>
      </c>
      <c r="N57" s="170">
        <f t="shared" si="10"/>
        <v>6</v>
      </c>
      <c r="O57" s="6" t="s">
        <v>41</v>
      </c>
      <c r="P57" s="31"/>
      <c r="Q57" s="177">
        <f t="shared" si="11"/>
        <v>0</v>
      </c>
      <c r="S57"/>
    </row>
    <row r="58" spans="2:19" ht="18" customHeight="1" thickBot="1">
      <c r="B58" s="10" t="s">
        <v>33</v>
      </c>
      <c r="C58" s="124" t="s">
        <v>133</v>
      </c>
      <c r="D58" s="124">
        <v>120</v>
      </c>
      <c r="E58" s="139">
        <v>20</v>
      </c>
      <c r="F58" s="6">
        <v>48</v>
      </c>
      <c r="G58" s="6" t="s">
        <v>133</v>
      </c>
      <c r="H58" s="170">
        <f t="shared" si="8"/>
        <v>96</v>
      </c>
      <c r="I58" s="6" t="s">
        <v>133</v>
      </c>
      <c r="J58" s="31"/>
      <c r="K58" s="177">
        <f t="shared" si="9"/>
        <v>0</v>
      </c>
      <c r="L58" s="6">
        <v>12</v>
      </c>
      <c r="M58" s="6" t="s">
        <v>133</v>
      </c>
      <c r="N58" s="170">
        <f t="shared" si="10"/>
        <v>24</v>
      </c>
      <c r="O58" s="6" t="s">
        <v>133</v>
      </c>
      <c r="P58" s="31"/>
      <c r="Q58" s="177">
        <f t="shared" si="11"/>
        <v>0</v>
      </c>
      <c r="S58"/>
    </row>
    <row r="59" spans="2:19" s="102" customFormat="1" ht="18" customHeight="1" thickBot="1">
      <c r="B59" s="108" t="s">
        <v>22</v>
      </c>
      <c r="C59" s="129"/>
      <c r="D59" s="130"/>
      <c r="E59" s="130"/>
      <c r="F59" s="131"/>
      <c r="G59" s="113"/>
      <c r="H59" s="113"/>
      <c r="I59" s="113"/>
      <c r="J59" s="111"/>
      <c r="K59" s="182">
        <f>SUM(K48:K58)</f>
        <v>0</v>
      </c>
      <c r="L59" s="131"/>
      <c r="M59" s="113"/>
      <c r="N59" s="112"/>
      <c r="O59" s="113"/>
      <c r="P59" s="111"/>
      <c r="Q59" s="182">
        <f>SUM(Q48:Q58)</f>
        <v>0</v>
      </c>
    </row>
    <row r="60" spans="2:19" s="107" customFormat="1" ht="28" customHeight="1">
      <c r="B60" s="103" t="s">
        <v>25</v>
      </c>
      <c r="C60" s="132"/>
      <c r="D60" s="132"/>
      <c r="E60" s="133"/>
      <c r="F60" s="134"/>
      <c r="G60" s="104"/>
      <c r="H60" s="171"/>
      <c r="I60" s="104"/>
      <c r="J60" s="106"/>
      <c r="K60" s="106"/>
      <c r="L60" s="134"/>
      <c r="M60" s="104"/>
      <c r="N60" s="174"/>
      <c r="O60" s="104"/>
      <c r="P60" s="106"/>
      <c r="Q60" s="106"/>
    </row>
    <row r="61" spans="2:19" ht="18" customHeight="1" thickBot="1">
      <c r="B61" s="10" t="s">
        <v>156</v>
      </c>
      <c r="C61" s="151" t="s">
        <v>41</v>
      </c>
      <c r="D61" s="124">
        <v>1</v>
      </c>
      <c r="E61" s="125">
        <v>0</v>
      </c>
      <c r="F61" s="125">
        <v>0</v>
      </c>
      <c r="G61" s="6" t="s">
        <v>41</v>
      </c>
      <c r="H61" s="170">
        <f t="shared" ref="H61:H75" si="12">F61*$H$9</f>
        <v>0</v>
      </c>
      <c r="I61" s="6" t="s">
        <v>41</v>
      </c>
      <c r="J61" s="30"/>
      <c r="K61" s="177">
        <f t="shared" ref="K61:K75" si="13">H61*J61</f>
        <v>0</v>
      </c>
      <c r="L61" s="125">
        <v>0</v>
      </c>
      <c r="M61" s="6" t="s">
        <v>41</v>
      </c>
      <c r="N61" s="170">
        <f t="shared" ref="N61:N75" si="14">L61*$N$9</f>
        <v>0</v>
      </c>
      <c r="O61" s="6" t="s">
        <v>41</v>
      </c>
      <c r="P61" s="30"/>
      <c r="Q61" s="177">
        <f t="shared" ref="Q61:Q75" si="15">N61*P61</f>
        <v>0</v>
      </c>
      <c r="S61"/>
    </row>
    <row r="62" spans="2:19" ht="18" customHeight="1" thickBot="1">
      <c r="B62" s="9" t="s">
        <v>46</v>
      </c>
      <c r="C62" s="151" t="s">
        <v>41</v>
      </c>
      <c r="D62" s="127">
        <v>9</v>
      </c>
      <c r="E62" s="151">
        <v>1</v>
      </c>
      <c r="F62" s="151">
        <v>1</v>
      </c>
      <c r="G62" s="7" t="s">
        <v>41</v>
      </c>
      <c r="H62" s="170">
        <f t="shared" si="12"/>
        <v>2</v>
      </c>
      <c r="I62" s="7" t="s">
        <v>41</v>
      </c>
      <c r="J62" s="30"/>
      <c r="K62" s="177">
        <f t="shared" si="13"/>
        <v>0</v>
      </c>
      <c r="L62" s="151">
        <v>1</v>
      </c>
      <c r="M62" s="7" t="s">
        <v>41</v>
      </c>
      <c r="N62" s="170">
        <f t="shared" si="14"/>
        <v>2</v>
      </c>
      <c r="O62" s="7" t="s">
        <v>41</v>
      </c>
      <c r="P62" s="30"/>
      <c r="Q62" s="177">
        <f t="shared" si="15"/>
        <v>0</v>
      </c>
      <c r="S62"/>
    </row>
    <row r="63" spans="2:19" ht="18" customHeight="1" thickBot="1">
      <c r="B63" s="10" t="s">
        <v>157</v>
      </c>
      <c r="C63" s="151" t="s">
        <v>41</v>
      </c>
      <c r="D63" s="124">
        <v>1</v>
      </c>
      <c r="E63" s="151"/>
      <c r="F63" s="151"/>
      <c r="G63" s="6" t="s">
        <v>41</v>
      </c>
      <c r="H63" s="170">
        <f t="shared" si="12"/>
        <v>0</v>
      </c>
      <c r="I63" s="6" t="s">
        <v>41</v>
      </c>
      <c r="J63" s="30"/>
      <c r="K63" s="177">
        <f t="shared" si="13"/>
        <v>0</v>
      </c>
      <c r="L63" s="151"/>
      <c r="M63" s="6" t="s">
        <v>41</v>
      </c>
      <c r="N63" s="170">
        <f t="shared" si="14"/>
        <v>0</v>
      </c>
      <c r="O63" s="6" t="s">
        <v>41</v>
      </c>
      <c r="P63" s="30"/>
      <c r="Q63" s="177">
        <f t="shared" si="15"/>
        <v>0</v>
      </c>
      <c r="S63"/>
    </row>
    <row r="64" spans="2:19" ht="18" customHeight="1" thickBot="1">
      <c r="B64" s="9" t="s">
        <v>158</v>
      </c>
      <c r="C64" s="152" t="s">
        <v>42</v>
      </c>
      <c r="D64" s="127">
        <v>3000</v>
      </c>
      <c r="E64" s="152">
        <v>230</v>
      </c>
      <c r="F64" s="152">
        <v>115</v>
      </c>
      <c r="G64" s="7" t="s">
        <v>42</v>
      </c>
      <c r="H64" s="170">
        <f t="shared" si="12"/>
        <v>230</v>
      </c>
      <c r="I64" s="7" t="s">
        <v>42</v>
      </c>
      <c r="J64" s="30"/>
      <c r="K64" s="177">
        <f t="shared" si="13"/>
        <v>0</v>
      </c>
      <c r="L64" s="152">
        <v>115</v>
      </c>
      <c r="M64" s="7" t="s">
        <v>42</v>
      </c>
      <c r="N64" s="170">
        <f t="shared" si="14"/>
        <v>230</v>
      </c>
      <c r="O64" s="7" t="s">
        <v>42</v>
      </c>
      <c r="P64" s="30"/>
      <c r="Q64" s="177">
        <f t="shared" si="15"/>
        <v>0</v>
      </c>
      <c r="S64"/>
    </row>
    <row r="65" spans="2:19" ht="18" customHeight="1" thickBot="1">
      <c r="B65" s="10" t="s">
        <v>159</v>
      </c>
      <c r="C65" s="151" t="s">
        <v>42</v>
      </c>
      <c r="D65" s="124">
        <v>5000</v>
      </c>
      <c r="E65" s="151">
        <v>320</v>
      </c>
      <c r="F65" s="151">
        <v>160</v>
      </c>
      <c r="G65" s="6" t="s">
        <v>42</v>
      </c>
      <c r="H65" s="170">
        <f t="shared" si="12"/>
        <v>320</v>
      </c>
      <c r="I65" s="6" t="s">
        <v>42</v>
      </c>
      <c r="J65" s="30"/>
      <c r="K65" s="177">
        <f t="shared" si="13"/>
        <v>0</v>
      </c>
      <c r="L65" s="151">
        <v>160</v>
      </c>
      <c r="M65" s="6" t="s">
        <v>42</v>
      </c>
      <c r="N65" s="170">
        <f t="shared" si="14"/>
        <v>320</v>
      </c>
      <c r="O65" s="6" t="s">
        <v>42</v>
      </c>
      <c r="P65" s="30"/>
      <c r="Q65" s="177">
        <f t="shared" si="15"/>
        <v>0</v>
      </c>
      <c r="S65"/>
    </row>
    <row r="66" spans="2:19" ht="18" customHeight="1" thickBot="1">
      <c r="B66" s="9" t="s">
        <v>160</v>
      </c>
      <c r="C66" s="152" t="s">
        <v>42</v>
      </c>
      <c r="D66" s="127">
        <v>200</v>
      </c>
      <c r="E66" s="152">
        <v>0</v>
      </c>
      <c r="F66" s="152">
        <v>0</v>
      </c>
      <c r="G66" s="7" t="s">
        <v>42</v>
      </c>
      <c r="H66" s="170">
        <f t="shared" si="12"/>
        <v>0</v>
      </c>
      <c r="I66" s="7" t="s">
        <v>42</v>
      </c>
      <c r="J66" s="30"/>
      <c r="K66" s="177">
        <f t="shared" si="13"/>
        <v>0</v>
      </c>
      <c r="L66" s="152">
        <v>0</v>
      </c>
      <c r="M66" s="7" t="s">
        <v>42</v>
      </c>
      <c r="N66" s="170">
        <f t="shared" si="14"/>
        <v>0</v>
      </c>
      <c r="O66" s="7" t="s">
        <v>42</v>
      </c>
      <c r="P66" s="30"/>
      <c r="Q66" s="177">
        <f t="shared" si="15"/>
        <v>0</v>
      </c>
      <c r="S66"/>
    </row>
    <row r="67" spans="2:19" ht="18" customHeight="1" thickBot="1">
      <c r="B67" s="10" t="s">
        <v>161</v>
      </c>
      <c r="C67" s="152" t="s">
        <v>42</v>
      </c>
      <c r="D67" s="124">
        <v>500</v>
      </c>
      <c r="E67" s="152">
        <v>0</v>
      </c>
      <c r="F67" s="152">
        <v>0</v>
      </c>
      <c r="G67" s="6" t="s">
        <v>42</v>
      </c>
      <c r="H67" s="170">
        <f t="shared" si="12"/>
        <v>0</v>
      </c>
      <c r="I67" s="6" t="s">
        <v>42</v>
      </c>
      <c r="J67" s="30"/>
      <c r="K67" s="177">
        <f t="shared" si="13"/>
        <v>0</v>
      </c>
      <c r="L67" s="152">
        <v>0</v>
      </c>
      <c r="M67" s="6" t="s">
        <v>42</v>
      </c>
      <c r="N67" s="170">
        <f t="shared" si="14"/>
        <v>0</v>
      </c>
      <c r="O67" s="6" t="s">
        <v>42</v>
      </c>
      <c r="P67" s="30"/>
      <c r="Q67" s="177">
        <f t="shared" si="15"/>
        <v>0</v>
      </c>
      <c r="S67"/>
    </row>
    <row r="68" spans="2:19" ht="18" customHeight="1" thickBot="1">
      <c r="B68" s="9" t="s">
        <v>162</v>
      </c>
      <c r="C68" s="152" t="s">
        <v>42</v>
      </c>
      <c r="D68" s="127">
        <v>50</v>
      </c>
      <c r="E68" s="152">
        <v>0</v>
      </c>
      <c r="F68" s="152">
        <v>0</v>
      </c>
      <c r="G68" s="7" t="s">
        <v>41</v>
      </c>
      <c r="H68" s="170">
        <f t="shared" si="12"/>
        <v>0</v>
      </c>
      <c r="I68" s="7" t="s">
        <v>41</v>
      </c>
      <c r="J68" s="30"/>
      <c r="K68" s="177">
        <f t="shared" si="13"/>
        <v>0</v>
      </c>
      <c r="L68" s="152">
        <v>0</v>
      </c>
      <c r="M68" s="7" t="s">
        <v>41</v>
      </c>
      <c r="N68" s="170">
        <f t="shared" si="14"/>
        <v>0</v>
      </c>
      <c r="O68" s="7" t="s">
        <v>41</v>
      </c>
      <c r="P68" s="30"/>
      <c r="Q68" s="177">
        <f t="shared" si="15"/>
        <v>0</v>
      </c>
      <c r="S68"/>
    </row>
    <row r="69" spans="2:19" ht="18" customHeight="1" thickBot="1">
      <c r="B69" s="10" t="s">
        <v>35</v>
      </c>
      <c r="C69" s="152" t="s">
        <v>41</v>
      </c>
      <c r="D69" s="124">
        <v>25</v>
      </c>
      <c r="E69" s="152">
        <v>2</v>
      </c>
      <c r="F69" s="152">
        <v>1</v>
      </c>
      <c r="G69" s="6" t="s">
        <v>41</v>
      </c>
      <c r="H69" s="170">
        <f t="shared" si="12"/>
        <v>2</v>
      </c>
      <c r="I69" s="6" t="s">
        <v>41</v>
      </c>
      <c r="J69" s="30"/>
      <c r="K69" s="177">
        <f t="shared" si="13"/>
        <v>0</v>
      </c>
      <c r="L69" s="152">
        <v>1</v>
      </c>
      <c r="M69" s="6" t="s">
        <v>41</v>
      </c>
      <c r="N69" s="170">
        <f t="shared" si="14"/>
        <v>2</v>
      </c>
      <c r="O69" s="6" t="s">
        <v>41</v>
      </c>
      <c r="P69" s="30"/>
      <c r="Q69" s="177">
        <f t="shared" si="15"/>
        <v>0</v>
      </c>
      <c r="S69"/>
    </row>
    <row r="70" spans="2:19" ht="18" customHeight="1" thickBot="1">
      <c r="B70" s="9" t="s">
        <v>165</v>
      </c>
      <c r="C70" s="152" t="s">
        <v>41</v>
      </c>
      <c r="D70" s="127">
        <v>150</v>
      </c>
      <c r="E70" s="152">
        <v>12</v>
      </c>
      <c r="F70" s="152">
        <v>6</v>
      </c>
      <c r="G70" s="7" t="s">
        <v>41</v>
      </c>
      <c r="H70" s="170">
        <f t="shared" si="12"/>
        <v>12</v>
      </c>
      <c r="I70" s="7" t="s">
        <v>41</v>
      </c>
      <c r="J70" s="30"/>
      <c r="K70" s="177">
        <f t="shared" si="13"/>
        <v>0</v>
      </c>
      <c r="L70" s="152">
        <v>6</v>
      </c>
      <c r="M70" s="7" t="s">
        <v>41</v>
      </c>
      <c r="N70" s="170">
        <f t="shared" si="14"/>
        <v>12</v>
      </c>
      <c r="O70" s="7" t="s">
        <v>41</v>
      </c>
      <c r="P70" s="30"/>
      <c r="Q70" s="177">
        <f t="shared" si="15"/>
        <v>0</v>
      </c>
      <c r="S70"/>
    </row>
    <row r="71" spans="2:19" ht="18" customHeight="1" thickBot="1">
      <c r="B71" s="10" t="s">
        <v>166</v>
      </c>
      <c r="C71" s="152" t="s">
        <v>41</v>
      </c>
      <c r="D71" s="124">
        <v>150</v>
      </c>
      <c r="E71" s="152">
        <v>12</v>
      </c>
      <c r="F71" s="152">
        <v>6</v>
      </c>
      <c r="G71" s="6" t="s">
        <v>41</v>
      </c>
      <c r="H71" s="170">
        <f t="shared" si="12"/>
        <v>12</v>
      </c>
      <c r="I71" s="6" t="s">
        <v>41</v>
      </c>
      <c r="J71" s="30"/>
      <c r="K71" s="177">
        <f t="shared" si="13"/>
        <v>0</v>
      </c>
      <c r="L71" s="152">
        <v>6</v>
      </c>
      <c r="M71" s="6" t="s">
        <v>41</v>
      </c>
      <c r="N71" s="170">
        <f t="shared" si="14"/>
        <v>12</v>
      </c>
      <c r="O71" s="6" t="s">
        <v>41</v>
      </c>
      <c r="P71" s="30"/>
      <c r="Q71" s="177">
        <f t="shared" si="15"/>
        <v>0</v>
      </c>
      <c r="S71"/>
    </row>
    <row r="72" spans="2:19" ht="18" customHeight="1" thickBot="1">
      <c r="B72" s="9" t="s">
        <v>163</v>
      </c>
      <c r="C72" s="156" t="s">
        <v>41</v>
      </c>
      <c r="D72" s="127">
        <v>620</v>
      </c>
      <c r="E72" s="156">
        <v>60</v>
      </c>
      <c r="F72" s="156">
        <v>30</v>
      </c>
      <c r="G72" s="7" t="s">
        <v>41</v>
      </c>
      <c r="H72" s="170">
        <f t="shared" si="12"/>
        <v>60</v>
      </c>
      <c r="I72" s="7" t="s">
        <v>41</v>
      </c>
      <c r="J72" s="30"/>
      <c r="K72" s="177">
        <f t="shared" si="13"/>
        <v>0</v>
      </c>
      <c r="L72" s="156">
        <v>40</v>
      </c>
      <c r="M72" s="7" t="s">
        <v>41</v>
      </c>
      <c r="N72" s="170">
        <f t="shared" si="14"/>
        <v>80</v>
      </c>
      <c r="O72" s="7" t="s">
        <v>41</v>
      </c>
      <c r="P72" s="30"/>
      <c r="Q72" s="177">
        <f t="shared" si="15"/>
        <v>0</v>
      </c>
      <c r="S72"/>
    </row>
    <row r="73" spans="2:19" ht="18" customHeight="1" thickBot="1">
      <c r="B73" s="10" t="s">
        <v>36</v>
      </c>
      <c r="C73" s="152" t="s">
        <v>41</v>
      </c>
      <c r="D73" s="124">
        <v>160</v>
      </c>
      <c r="E73" s="152">
        <v>40</v>
      </c>
      <c r="F73" s="152">
        <v>20</v>
      </c>
      <c r="G73" s="6" t="s">
        <v>41</v>
      </c>
      <c r="H73" s="170">
        <f t="shared" si="12"/>
        <v>40</v>
      </c>
      <c r="I73" s="6" t="s">
        <v>41</v>
      </c>
      <c r="J73" s="30"/>
      <c r="K73" s="177">
        <f t="shared" si="13"/>
        <v>0</v>
      </c>
      <c r="L73" s="152">
        <v>20</v>
      </c>
      <c r="M73" s="6" t="s">
        <v>41</v>
      </c>
      <c r="N73" s="170">
        <f t="shared" si="14"/>
        <v>40</v>
      </c>
      <c r="O73" s="6" t="s">
        <v>41</v>
      </c>
      <c r="P73" s="30"/>
      <c r="Q73" s="177">
        <f t="shared" si="15"/>
        <v>0</v>
      </c>
      <c r="S73"/>
    </row>
    <row r="74" spans="2:19" ht="18" customHeight="1" thickBot="1">
      <c r="B74" s="9" t="s">
        <v>37</v>
      </c>
      <c r="C74" s="156" t="s">
        <v>41</v>
      </c>
      <c r="D74" s="127">
        <v>200</v>
      </c>
      <c r="E74" s="156">
        <v>40</v>
      </c>
      <c r="F74" s="156">
        <v>20</v>
      </c>
      <c r="G74" s="7" t="s">
        <v>41</v>
      </c>
      <c r="H74" s="170">
        <f t="shared" si="12"/>
        <v>40</v>
      </c>
      <c r="I74" s="7" t="s">
        <v>41</v>
      </c>
      <c r="J74" s="30"/>
      <c r="K74" s="177">
        <f t="shared" si="13"/>
        <v>0</v>
      </c>
      <c r="L74" s="156">
        <v>20</v>
      </c>
      <c r="M74" s="7" t="s">
        <v>41</v>
      </c>
      <c r="N74" s="170">
        <f t="shared" si="14"/>
        <v>40</v>
      </c>
      <c r="O74" s="7" t="s">
        <v>41</v>
      </c>
      <c r="P74" s="30"/>
      <c r="Q74" s="177">
        <f t="shared" si="15"/>
        <v>0</v>
      </c>
      <c r="S74"/>
    </row>
    <row r="75" spans="2:19" ht="18" customHeight="1" thickBot="1">
      <c r="B75" s="10" t="s">
        <v>164</v>
      </c>
      <c r="C75" s="152" t="s">
        <v>42</v>
      </c>
      <c r="D75" s="124">
        <v>1000</v>
      </c>
      <c r="E75" s="152">
        <v>200</v>
      </c>
      <c r="F75" s="152">
        <v>100</v>
      </c>
      <c r="G75" s="6" t="s">
        <v>42</v>
      </c>
      <c r="H75" s="170">
        <f t="shared" si="12"/>
        <v>200</v>
      </c>
      <c r="I75" s="6" t="s">
        <v>42</v>
      </c>
      <c r="J75" s="30"/>
      <c r="K75" s="177">
        <f t="shared" si="13"/>
        <v>0</v>
      </c>
      <c r="L75" s="152">
        <v>100</v>
      </c>
      <c r="M75" s="6" t="s">
        <v>42</v>
      </c>
      <c r="N75" s="170">
        <f t="shared" si="14"/>
        <v>200</v>
      </c>
      <c r="O75" s="6" t="s">
        <v>42</v>
      </c>
      <c r="P75" s="30"/>
      <c r="Q75" s="177">
        <f t="shared" si="15"/>
        <v>0</v>
      </c>
      <c r="S75"/>
    </row>
    <row r="76" spans="2:19" s="102" customFormat="1" ht="18" customHeight="1" thickBot="1">
      <c r="B76" s="108" t="s">
        <v>49</v>
      </c>
      <c r="C76" s="129"/>
      <c r="D76" s="130"/>
      <c r="E76" s="130"/>
      <c r="F76" s="131"/>
      <c r="G76" s="113"/>
      <c r="H76" s="113"/>
      <c r="I76" s="113"/>
      <c r="J76" s="111"/>
      <c r="K76" s="182">
        <f>SUM(K61:K75)</f>
        <v>0</v>
      </c>
      <c r="L76" s="131"/>
      <c r="M76" s="113"/>
      <c r="N76" s="112"/>
      <c r="O76" s="113"/>
      <c r="P76" s="111"/>
      <c r="Q76" s="182">
        <f>SUM(Q61:Q75)</f>
        <v>0</v>
      </c>
    </row>
    <row r="77" spans="2:19" s="107" customFormat="1" ht="28" customHeight="1">
      <c r="B77" s="103" t="s">
        <v>48</v>
      </c>
      <c r="C77" s="132"/>
      <c r="D77" s="132"/>
      <c r="E77" s="133"/>
      <c r="F77" s="134"/>
      <c r="G77" s="104"/>
      <c r="H77" s="171"/>
      <c r="I77" s="104"/>
      <c r="J77" s="106"/>
      <c r="K77" s="106"/>
      <c r="L77" s="134"/>
      <c r="M77" s="104"/>
      <c r="N77" s="174"/>
      <c r="O77" s="104"/>
      <c r="P77" s="106"/>
      <c r="Q77" s="106"/>
    </row>
    <row r="78" spans="2:19" ht="18" customHeight="1" thickBot="1">
      <c r="B78" s="10" t="s">
        <v>43</v>
      </c>
      <c r="C78" s="124" t="s">
        <v>41</v>
      </c>
      <c r="D78" s="124">
        <v>22</v>
      </c>
      <c r="E78" s="125">
        <v>4</v>
      </c>
      <c r="F78" s="126">
        <v>2</v>
      </c>
      <c r="G78" s="6" t="s">
        <v>41</v>
      </c>
      <c r="H78" s="170">
        <f t="shared" ref="H78" si="16">F78*$H$9</f>
        <v>4</v>
      </c>
      <c r="I78" s="6" t="s">
        <v>41</v>
      </c>
      <c r="J78" s="30"/>
      <c r="K78" s="177">
        <f t="shared" ref="K78" si="17">H78*J78</f>
        <v>0</v>
      </c>
      <c r="L78" s="126">
        <v>2</v>
      </c>
      <c r="M78" s="6" t="s">
        <v>41</v>
      </c>
      <c r="N78" s="170">
        <f t="shared" ref="N78" si="18">L78*$N$9</f>
        <v>4</v>
      </c>
      <c r="O78" s="6" t="s">
        <v>41</v>
      </c>
      <c r="P78" s="30"/>
      <c r="Q78" s="177">
        <f t="shared" ref="Q78" si="19">N78*P78</f>
        <v>0</v>
      </c>
      <c r="S78"/>
    </row>
    <row r="79" spans="2:19" s="102" customFormat="1" ht="18" customHeight="1" thickBot="1">
      <c r="B79" s="108" t="s">
        <v>51</v>
      </c>
      <c r="C79" s="129"/>
      <c r="D79" s="130"/>
      <c r="E79" s="130"/>
      <c r="F79" s="131"/>
      <c r="G79" s="113"/>
      <c r="H79" s="113"/>
      <c r="I79" s="113"/>
      <c r="J79" s="111"/>
      <c r="K79" s="182">
        <f>SUM(K78)</f>
        <v>0</v>
      </c>
      <c r="L79" s="131"/>
      <c r="M79" s="113"/>
      <c r="N79" s="112"/>
      <c r="O79" s="113"/>
      <c r="P79" s="111"/>
      <c r="Q79" s="182">
        <f>SUM(Q78)</f>
        <v>0</v>
      </c>
    </row>
    <row r="80" spans="2:19" s="107" customFormat="1" ht="28" customHeight="1">
      <c r="B80" s="103" t="s">
        <v>52</v>
      </c>
      <c r="C80" s="132"/>
      <c r="D80" s="132"/>
      <c r="E80" s="133"/>
      <c r="F80" s="134"/>
      <c r="G80" s="104"/>
      <c r="H80" s="171"/>
      <c r="I80" s="104"/>
      <c r="J80" s="106"/>
      <c r="K80" s="106"/>
      <c r="L80" s="134"/>
      <c r="M80" s="104"/>
      <c r="N80" s="174"/>
      <c r="O80" s="104"/>
      <c r="P80" s="106"/>
      <c r="Q80" s="106"/>
    </row>
    <row r="81" spans="2:19" ht="18" customHeight="1">
      <c r="B81" s="10" t="s">
        <v>61</v>
      </c>
      <c r="C81" s="124" t="s">
        <v>41</v>
      </c>
      <c r="D81" s="141">
        <v>180</v>
      </c>
      <c r="E81" s="140">
        <v>80</v>
      </c>
      <c r="F81" s="126">
        <v>20</v>
      </c>
      <c r="G81" s="6" t="s">
        <v>41</v>
      </c>
      <c r="H81" s="170">
        <f t="shared" ref="H81:H82" si="20">F81*$H$9</f>
        <v>40</v>
      </c>
      <c r="I81" s="6" t="s">
        <v>41</v>
      </c>
      <c r="J81" s="30"/>
      <c r="K81" s="177">
        <f t="shared" ref="K81:K82" si="21">H81*J81</f>
        <v>0</v>
      </c>
      <c r="L81" s="126">
        <v>40</v>
      </c>
      <c r="M81" s="6" t="s">
        <v>41</v>
      </c>
      <c r="N81" s="170">
        <f t="shared" ref="N81:N82" si="22">L81*$N$9</f>
        <v>80</v>
      </c>
      <c r="O81" s="6" t="s">
        <v>41</v>
      </c>
      <c r="P81" s="30"/>
      <c r="Q81" s="177">
        <f t="shared" ref="Q81:Q82" si="23">N81*P81</f>
        <v>0</v>
      </c>
      <c r="S81"/>
    </row>
    <row r="82" spans="2:19" ht="18" customHeight="1" thickBot="1">
      <c r="B82" s="9" t="s">
        <v>153</v>
      </c>
      <c r="C82" s="164"/>
      <c r="D82" s="165"/>
      <c r="E82" s="165"/>
      <c r="F82" s="166">
        <v>2</v>
      </c>
      <c r="G82" s="6" t="s">
        <v>41</v>
      </c>
      <c r="H82" s="170">
        <f t="shared" si="20"/>
        <v>4</v>
      </c>
      <c r="I82" s="6" t="s">
        <v>41</v>
      </c>
      <c r="J82" s="30"/>
      <c r="K82" s="177">
        <f t="shared" si="21"/>
        <v>0</v>
      </c>
      <c r="L82" s="166">
        <v>1</v>
      </c>
      <c r="M82" s="6" t="s">
        <v>41</v>
      </c>
      <c r="N82" s="170">
        <f t="shared" si="22"/>
        <v>2</v>
      </c>
      <c r="O82" s="6" t="s">
        <v>41</v>
      </c>
      <c r="P82" s="30"/>
      <c r="Q82" s="177">
        <f t="shared" si="23"/>
        <v>0</v>
      </c>
      <c r="S82"/>
    </row>
    <row r="83" spans="2:19" s="102" customFormat="1" ht="18" customHeight="1" thickBot="1">
      <c r="B83" s="108" t="s">
        <v>54</v>
      </c>
      <c r="C83" s="129"/>
      <c r="D83" s="130"/>
      <c r="E83" s="130"/>
      <c r="F83" s="131"/>
      <c r="G83" s="113"/>
      <c r="H83" s="113"/>
      <c r="I83" s="113"/>
      <c r="J83" s="111"/>
      <c r="K83" s="182">
        <f>SUM(K81:K82)</f>
        <v>0</v>
      </c>
      <c r="L83" s="131"/>
      <c r="M83" s="113"/>
      <c r="N83" s="112"/>
      <c r="O83" s="113"/>
      <c r="P83" s="111"/>
      <c r="Q83" s="182">
        <f>SUM(Q81:Q82)</f>
        <v>0</v>
      </c>
    </row>
    <row r="84" spans="2:19" s="107" customFormat="1" ht="28" customHeight="1">
      <c r="B84" s="103" t="s">
        <v>124</v>
      </c>
      <c r="C84" s="132"/>
      <c r="D84" s="132"/>
      <c r="E84" s="133"/>
      <c r="F84" s="134"/>
      <c r="G84" s="104"/>
      <c r="H84" s="171"/>
      <c r="I84" s="104"/>
      <c r="J84" s="106"/>
      <c r="K84" s="106"/>
      <c r="L84" s="134"/>
      <c r="M84" s="104"/>
      <c r="N84" s="174"/>
      <c r="O84" s="104"/>
      <c r="P84" s="106"/>
      <c r="Q84" s="106"/>
    </row>
    <row r="85" spans="2:19" ht="18" customHeight="1">
      <c r="B85" s="10" t="s">
        <v>148</v>
      </c>
      <c r="C85" s="142" t="s">
        <v>41</v>
      </c>
      <c r="D85" s="143">
        <v>30</v>
      </c>
      <c r="E85" s="143">
        <v>8</v>
      </c>
      <c r="F85" s="126">
        <v>4</v>
      </c>
      <c r="G85" s="6" t="s">
        <v>41</v>
      </c>
      <c r="H85" s="170">
        <f t="shared" ref="H85:H91" si="24">F85*$H$9</f>
        <v>8</v>
      </c>
      <c r="I85" s="6" t="s">
        <v>41</v>
      </c>
      <c r="J85" s="31"/>
      <c r="K85" s="177">
        <f t="shared" ref="K85:K91" si="25">H85*J85</f>
        <v>0</v>
      </c>
      <c r="L85" s="143">
        <v>4</v>
      </c>
      <c r="M85" s="6" t="s">
        <v>41</v>
      </c>
      <c r="N85" s="170">
        <f t="shared" ref="N85:N91" si="26">L85*$N$9</f>
        <v>8</v>
      </c>
      <c r="O85" s="6" t="s">
        <v>41</v>
      </c>
      <c r="P85" s="31"/>
      <c r="Q85" s="177">
        <f t="shared" ref="Q85:Q91" si="27">N85*P85</f>
        <v>0</v>
      </c>
      <c r="S85"/>
    </row>
    <row r="86" spans="2:19" ht="18" customHeight="1">
      <c r="B86" s="9" t="s">
        <v>145</v>
      </c>
      <c r="C86" s="144" t="s">
        <v>41</v>
      </c>
      <c r="D86" s="127">
        <v>2000</v>
      </c>
      <c r="E86" s="127">
        <v>500</v>
      </c>
      <c r="F86" s="7">
        <v>250</v>
      </c>
      <c r="G86" s="7" t="s">
        <v>41</v>
      </c>
      <c r="H86" s="170">
        <f t="shared" si="24"/>
        <v>500</v>
      </c>
      <c r="I86" s="7" t="s">
        <v>41</v>
      </c>
      <c r="J86" s="31"/>
      <c r="K86" s="177">
        <f t="shared" si="25"/>
        <v>0</v>
      </c>
      <c r="L86" s="127">
        <v>250</v>
      </c>
      <c r="M86" s="7" t="s">
        <v>41</v>
      </c>
      <c r="N86" s="170">
        <f t="shared" si="26"/>
        <v>500</v>
      </c>
      <c r="O86" s="7" t="s">
        <v>41</v>
      </c>
      <c r="P86" s="31"/>
      <c r="Q86" s="177">
        <f t="shared" si="27"/>
        <v>0</v>
      </c>
      <c r="S86"/>
    </row>
    <row r="87" spans="2:19" ht="18" customHeight="1">
      <c r="B87" s="10" t="s">
        <v>141</v>
      </c>
      <c r="C87" s="124" t="s">
        <v>41</v>
      </c>
      <c r="D87" s="143">
        <v>10</v>
      </c>
      <c r="E87" s="143">
        <v>2</v>
      </c>
      <c r="F87" s="6">
        <v>2</v>
      </c>
      <c r="G87" s="6" t="s">
        <v>41</v>
      </c>
      <c r="H87" s="170">
        <f t="shared" si="24"/>
        <v>4</v>
      </c>
      <c r="I87" s="6" t="s">
        <v>41</v>
      </c>
      <c r="J87" s="31"/>
      <c r="K87" s="177">
        <f t="shared" si="25"/>
        <v>0</v>
      </c>
      <c r="L87" s="143">
        <v>2</v>
      </c>
      <c r="M87" s="6" t="s">
        <v>41</v>
      </c>
      <c r="N87" s="170">
        <f t="shared" si="26"/>
        <v>4</v>
      </c>
      <c r="O87" s="6" t="s">
        <v>41</v>
      </c>
      <c r="P87" s="31"/>
      <c r="Q87" s="177">
        <f t="shared" si="27"/>
        <v>0</v>
      </c>
      <c r="S87"/>
    </row>
    <row r="88" spans="2:19" ht="18" customHeight="1">
      <c r="B88" s="9" t="s">
        <v>142</v>
      </c>
      <c r="C88" s="127" t="s">
        <v>41</v>
      </c>
      <c r="D88" s="127">
        <v>10</v>
      </c>
      <c r="E88" s="145">
        <v>1</v>
      </c>
      <c r="F88" s="7">
        <v>0</v>
      </c>
      <c r="G88" s="7" t="s">
        <v>41</v>
      </c>
      <c r="H88" s="170">
        <f t="shared" si="24"/>
        <v>0</v>
      </c>
      <c r="I88" s="7" t="s">
        <v>41</v>
      </c>
      <c r="J88" s="31"/>
      <c r="K88" s="177">
        <f t="shared" si="25"/>
        <v>0</v>
      </c>
      <c r="L88" s="145">
        <v>0</v>
      </c>
      <c r="M88" s="7" t="s">
        <v>41</v>
      </c>
      <c r="N88" s="170">
        <f t="shared" si="26"/>
        <v>0</v>
      </c>
      <c r="O88" s="7" t="s">
        <v>41</v>
      </c>
      <c r="P88" s="31"/>
      <c r="Q88" s="177">
        <f t="shared" si="27"/>
        <v>0</v>
      </c>
      <c r="S88"/>
    </row>
    <row r="89" spans="2:19" ht="18" customHeight="1">
      <c r="B89" s="10" t="s">
        <v>143</v>
      </c>
      <c r="C89" s="124" t="s">
        <v>41</v>
      </c>
      <c r="D89" s="143">
        <v>3</v>
      </c>
      <c r="E89" s="143">
        <v>0</v>
      </c>
      <c r="F89" s="6">
        <v>0</v>
      </c>
      <c r="G89" s="6" t="s">
        <v>41</v>
      </c>
      <c r="H89" s="170">
        <f t="shared" si="24"/>
        <v>0</v>
      </c>
      <c r="I89" s="6" t="s">
        <v>41</v>
      </c>
      <c r="J89" s="31"/>
      <c r="K89" s="177">
        <f t="shared" si="25"/>
        <v>0</v>
      </c>
      <c r="L89" s="143">
        <v>0</v>
      </c>
      <c r="M89" s="6" t="s">
        <v>41</v>
      </c>
      <c r="N89" s="170">
        <f t="shared" si="26"/>
        <v>0</v>
      </c>
      <c r="O89" s="6" t="s">
        <v>41</v>
      </c>
      <c r="P89" s="31"/>
      <c r="Q89" s="177">
        <f t="shared" si="27"/>
        <v>0</v>
      </c>
      <c r="S89"/>
    </row>
    <row r="90" spans="2:19" ht="18" customHeight="1">
      <c r="B90" s="9" t="s">
        <v>57</v>
      </c>
      <c r="C90" s="127" t="s">
        <v>41</v>
      </c>
      <c r="D90" s="127">
        <v>2</v>
      </c>
      <c r="E90" s="145">
        <v>0</v>
      </c>
      <c r="F90" s="7">
        <v>0</v>
      </c>
      <c r="G90" s="7" t="s">
        <v>41</v>
      </c>
      <c r="H90" s="170">
        <f t="shared" si="24"/>
        <v>0</v>
      </c>
      <c r="I90" s="7" t="s">
        <v>41</v>
      </c>
      <c r="J90" s="31"/>
      <c r="K90" s="177">
        <f t="shared" si="25"/>
        <v>0</v>
      </c>
      <c r="L90" s="145">
        <v>0</v>
      </c>
      <c r="M90" s="7" t="s">
        <v>41</v>
      </c>
      <c r="N90" s="170">
        <f t="shared" si="26"/>
        <v>0</v>
      </c>
      <c r="O90" s="7" t="s">
        <v>41</v>
      </c>
      <c r="P90" s="31"/>
      <c r="Q90" s="177">
        <f t="shared" si="27"/>
        <v>0</v>
      </c>
      <c r="S90"/>
    </row>
    <row r="91" spans="2:19" ht="18" customHeight="1" thickBot="1">
      <c r="B91" s="10" t="s">
        <v>144</v>
      </c>
      <c r="C91" s="124" t="s">
        <v>41</v>
      </c>
      <c r="D91" s="143">
        <v>1</v>
      </c>
      <c r="E91" s="143">
        <v>0</v>
      </c>
      <c r="F91" s="6">
        <v>0</v>
      </c>
      <c r="G91" s="6" t="s">
        <v>41</v>
      </c>
      <c r="H91" s="170">
        <f t="shared" si="24"/>
        <v>0</v>
      </c>
      <c r="I91" s="6" t="s">
        <v>41</v>
      </c>
      <c r="J91" s="31"/>
      <c r="K91" s="177">
        <f t="shared" si="25"/>
        <v>0</v>
      </c>
      <c r="L91" s="143">
        <v>0</v>
      </c>
      <c r="M91" s="6" t="s">
        <v>41</v>
      </c>
      <c r="N91" s="170">
        <f t="shared" si="26"/>
        <v>0</v>
      </c>
      <c r="O91" s="6" t="s">
        <v>41</v>
      </c>
      <c r="P91" s="31"/>
      <c r="Q91" s="177">
        <f t="shared" si="27"/>
        <v>0</v>
      </c>
      <c r="S91"/>
    </row>
    <row r="92" spans="2:19" ht="18" customHeight="1" thickBot="1">
      <c r="B92" s="108" t="s">
        <v>174</v>
      </c>
      <c r="C92" s="129"/>
      <c r="D92" s="130"/>
      <c r="E92" s="130"/>
      <c r="F92" s="131"/>
      <c r="G92" s="113"/>
      <c r="H92" s="113"/>
      <c r="I92" s="113"/>
      <c r="J92" s="111"/>
      <c r="K92" s="181">
        <f>SUM(K85:K91)</f>
        <v>0</v>
      </c>
      <c r="L92" s="131"/>
      <c r="M92" s="113"/>
      <c r="N92" s="112"/>
      <c r="O92" s="113"/>
      <c r="P92" s="111"/>
      <c r="Q92" s="181">
        <f>SUM(Q85:Q91)</f>
        <v>0</v>
      </c>
      <c r="S92"/>
    </row>
    <row r="93" spans="2:19" s="107" customFormat="1" ht="28" customHeight="1">
      <c r="B93" s="103" t="s">
        <v>125</v>
      </c>
      <c r="C93" s="132"/>
      <c r="D93" s="132"/>
      <c r="E93" s="133"/>
      <c r="F93" s="134"/>
      <c r="G93" s="104"/>
      <c r="H93" s="171"/>
      <c r="I93" s="104"/>
      <c r="J93" s="106"/>
      <c r="K93" s="106"/>
      <c r="L93" s="134"/>
      <c r="M93" s="104"/>
      <c r="N93" s="174"/>
      <c r="O93" s="104"/>
      <c r="P93" s="106"/>
      <c r="Q93" s="106"/>
    </row>
    <row r="94" spans="2:19" ht="18" customHeight="1">
      <c r="B94" s="10" t="s">
        <v>150</v>
      </c>
      <c r="C94" s="142" t="s">
        <v>41</v>
      </c>
      <c r="D94" s="146">
        <v>16</v>
      </c>
      <c r="E94" s="146">
        <v>6</v>
      </c>
      <c r="F94" s="146">
        <v>20</v>
      </c>
      <c r="G94" s="6" t="s">
        <v>41</v>
      </c>
      <c r="H94" s="170">
        <f t="shared" ref="H94:H102" si="28">F94*$H$9</f>
        <v>40</v>
      </c>
      <c r="I94" s="6" t="s">
        <v>41</v>
      </c>
      <c r="J94" s="31"/>
      <c r="K94" s="177">
        <f t="shared" ref="K94:K102" si="29">H94*J94</f>
        <v>0</v>
      </c>
      <c r="L94" s="146">
        <v>3</v>
      </c>
      <c r="M94" s="6" t="s">
        <v>41</v>
      </c>
      <c r="N94" s="170">
        <f t="shared" ref="N94:N102" si="30">L94*$N$9</f>
        <v>6</v>
      </c>
      <c r="O94" s="6" t="s">
        <v>41</v>
      </c>
      <c r="P94" s="31"/>
      <c r="Q94" s="177">
        <f t="shared" ref="Q94:Q102" si="31">N94*P94</f>
        <v>0</v>
      </c>
      <c r="S94"/>
    </row>
    <row r="95" spans="2:19" ht="18" customHeight="1">
      <c r="B95" s="9" t="s">
        <v>146</v>
      </c>
      <c r="C95" s="144" t="s">
        <v>149</v>
      </c>
      <c r="D95" s="147">
        <v>90</v>
      </c>
      <c r="E95" s="147">
        <v>20</v>
      </c>
      <c r="F95" s="147">
        <v>10</v>
      </c>
      <c r="G95" s="7" t="s">
        <v>185</v>
      </c>
      <c r="H95" s="170">
        <f t="shared" si="28"/>
        <v>20</v>
      </c>
      <c r="I95" s="7" t="s">
        <v>185</v>
      </c>
      <c r="J95" s="31"/>
      <c r="K95" s="177">
        <f t="shared" si="29"/>
        <v>0</v>
      </c>
      <c r="L95" s="147">
        <v>10</v>
      </c>
      <c r="M95" s="7" t="s">
        <v>185</v>
      </c>
      <c r="N95" s="170">
        <f t="shared" si="30"/>
        <v>20</v>
      </c>
      <c r="O95" s="7" t="s">
        <v>185</v>
      </c>
      <c r="P95" s="31"/>
      <c r="Q95" s="177">
        <f t="shared" si="31"/>
        <v>0</v>
      </c>
      <c r="S95"/>
    </row>
    <row r="96" spans="2:19" ht="18" customHeight="1">
      <c r="B96" s="10" t="s">
        <v>147</v>
      </c>
      <c r="C96" s="142" t="s">
        <v>149</v>
      </c>
      <c r="D96" s="146">
        <f>0.6*180</f>
        <v>108</v>
      </c>
      <c r="E96" s="146">
        <v>48</v>
      </c>
      <c r="F96" s="146">
        <v>24</v>
      </c>
      <c r="G96" s="6" t="s">
        <v>41</v>
      </c>
      <c r="H96" s="170">
        <f t="shared" si="28"/>
        <v>48</v>
      </c>
      <c r="I96" s="6" t="s">
        <v>41</v>
      </c>
      <c r="J96" s="31"/>
      <c r="K96" s="177">
        <f t="shared" si="29"/>
        <v>0</v>
      </c>
      <c r="L96" s="146">
        <v>24</v>
      </c>
      <c r="M96" s="6" t="s">
        <v>41</v>
      </c>
      <c r="N96" s="170">
        <f t="shared" si="30"/>
        <v>48</v>
      </c>
      <c r="O96" s="6" t="s">
        <v>41</v>
      </c>
      <c r="P96" s="31"/>
      <c r="Q96" s="177">
        <f t="shared" si="31"/>
        <v>0</v>
      </c>
      <c r="S96"/>
    </row>
    <row r="97" spans="2:19" ht="18" customHeight="1">
      <c r="B97" s="9" t="s">
        <v>152</v>
      </c>
      <c r="C97" s="144" t="s">
        <v>151</v>
      </c>
      <c r="D97" s="147">
        <v>60</v>
      </c>
      <c r="E97" s="147">
        <v>20</v>
      </c>
      <c r="F97" s="147">
        <v>10</v>
      </c>
      <c r="G97" s="7" t="s">
        <v>180</v>
      </c>
      <c r="H97" s="170">
        <f t="shared" si="28"/>
        <v>20</v>
      </c>
      <c r="I97" s="7" t="s">
        <v>180</v>
      </c>
      <c r="J97" s="31"/>
      <c r="K97" s="177">
        <f t="shared" si="29"/>
        <v>0</v>
      </c>
      <c r="L97" s="147">
        <v>10</v>
      </c>
      <c r="M97" s="7" t="s">
        <v>41</v>
      </c>
      <c r="N97" s="170">
        <f t="shared" si="30"/>
        <v>20</v>
      </c>
      <c r="O97" s="7" t="s">
        <v>41</v>
      </c>
      <c r="P97" s="31"/>
      <c r="Q97" s="177">
        <f t="shared" si="31"/>
        <v>0</v>
      </c>
      <c r="S97"/>
    </row>
    <row r="98" spans="2:19" ht="18" customHeight="1">
      <c r="B98" s="10" t="s">
        <v>58</v>
      </c>
      <c r="C98" s="142" t="s">
        <v>41</v>
      </c>
      <c r="D98" s="146">
        <v>12</v>
      </c>
      <c r="E98" s="146">
        <v>4</v>
      </c>
      <c r="F98" s="146">
        <v>2</v>
      </c>
      <c r="G98" s="6" t="s">
        <v>41</v>
      </c>
      <c r="H98" s="170">
        <f t="shared" si="28"/>
        <v>4</v>
      </c>
      <c r="I98" s="6" t="s">
        <v>41</v>
      </c>
      <c r="J98" s="31"/>
      <c r="K98" s="177">
        <f t="shared" si="29"/>
        <v>0</v>
      </c>
      <c r="L98" s="146">
        <v>2</v>
      </c>
      <c r="M98" s="6" t="s">
        <v>41</v>
      </c>
      <c r="N98" s="170">
        <f t="shared" si="30"/>
        <v>4</v>
      </c>
      <c r="O98" s="6" t="s">
        <v>41</v>
      </c>
      <c r="P98" s="31"/>
      <c r="Q98" s="177">
        <f t="shared" si="31"/>
        <v>0</v>
      </c>
      <c r="S98"/>
    </row>
    <row r="99" spans="2:19" ht="18" customHeight="1">
      <c r="B99" s="9" t="s">
        <v>154</v>
      </c>
      <c r="C99" s="144" t="s">
        <v>41</v>
      </c>
      <c r="D99" s="147">
        <v>10</v>
      </c>
      <c r="E99" s="147">
        <v>4</v>
      </c>
      <c r="F99" s="147">
        <v>2</v>
      </c>
      <c r="G99" s="7" t="s">
        <v>41</v>
      </c>
      <c r="H99" s="170">
        <f t="shared" si="28"/>
        <v>4</v>
      </c>
      <c r="I99" s="7" t="s">
        <v>41</v>
      </c>
      <c r="J99" s="31"/>
      <c r="K99" s="177">
        <f t="shared" si="29"/>
        <v>0</v>
      </c>
      <c r="L99" s="147">
        <v>2</v>
      </c>
      <c r="M99" s="7" t="s">
        <v>41</v>
      </c>
      <c r="N99" s="170">
        <f t="shared" si="30"/>
        <v>4</v>
      </c>
      <c r="O99" s="7" t="s">
        <v>41</v>
      </c>
      <c r="P99" s="31"/>
      <c r="Q99" s="177">
        <f t="shared" si="31"/>
        <v>0</v>
      </c>
      <c r="S99"/>
    </row>
    <row r="100" spans="2:19" ht="18" customHeight="1">
      <c r="B100" s="10" t="s">
        <v>59</v>
      </c>
      <c r="C100" s="142" t="s">
        <v>41</v>
      </c>
      <c r="D100" s="146">
        <v>4</v>
      </c>
      <c r="E100" s="146">
        <v>1</v>
      </c>
      <c r="F100" s="146">
        <v>1</v>
      </c>
      <c r="G100" s="6" t="s">
        <v>41</v>
      </c>
      <c r="H100" s="170">
        <f t="shared" si="28"/>
        <v>2</v>
      </c>
      <c r="I100" s="6" t="s">
        <v>41</v>
      </c>
      <c r="J100" s="31"/>
      <c r="K100" s="177">
        <f t="shared" si="29"/>
        <v>0</v>
      </c>
      <c r="L100" s="146">
        <v>1</v>
      </c>
      <c r="M100" s="6" t="s">
        <v>41</v>
      </c>
      <c r="N100" s="170">
        <f t="shared" si="30"/>
        <v>2</v>
      </c>
      <c r="O100" s="6" t="s">
        <v>41</v>
      </c>
      <c r="P100" s="31"/>
      <c r="Q100" s="177">
        <f t="shared" si="31"/>
        <v>0</v>
      </c>
      <c r="S100"/>
    </row>
    <row r="101" spans="2:19" ht="19" customHeight="1">
      <c r="B101" s="9" t="s">
        <v>56</v>
      </c>
      <c r="C101" s="144" t="s">
        <v>41</v>
      </c>
      <c r="D101" s="147">
        <v>40</v>
      </c>
      <c r="E101" s="147">
        <v>30</v>
      </c>
      <c r="F101" s="147">
        <v>10</v>
      </c>
      <c r="G101" s="7" t="s">
        <v>41</v>
      </c>
      <c r="H101" s="170">
        <f t="shared" si="28"/>
        <v>20</v>
      </c>
      <c r="I101" s="7" t="s">
        <v>41</v>
      </c>
      <c r="J101" s="31"/>
      <c r="K101" s="177">
        <f t="shared" si="29"/>
        <v>0</v>
      </c>
      <c r="L101" s="147">
        <v>10</v>
      </c>
      <c r="M101" s="7" t="s">
        <v>41</v>
      </c>
      <c r="N101" s="170">
        <f t="shared" si="30"/>
        <v>20</v>
      </c>
      <c r="O101" s="7" t="s">
        <v>41</v>
      </c>
      <c r="P101" s="31"/>
      <c r="Q101" s="177">
        <f t="shared" si="31"/>
        <v>0</v>
      </c>
      <c r="S101"/>
    </row>
    <row r="102" spans="2:19" ht="18" customHeight="1" thickBot="1">
      <c r="B102" s="9" t="s">
        <v>60</v>
      </c>
      <c r="C102" s="144" t="s">
        <v>41</v>
      </c>
      <c r="D102" s="147">
        <v>6</v>
      </c>
      <c r="E102" s="147">
        <v>2</v>
      </c>
      <c r="F102" s="147">
        <v>1</v>
      </c>
      <c r="G102" s="6" t="s">
        <v>41</v>
      </c>
      <c r="H102" s="170">
        <f t="shared" si="28"/>
        <v>2</v>
      </c>
      <c r="I102" s="6" t="s">
        <v>41</v>
      </c>
      <c r="J102" s="31"/>
      <c r="K102" s="177">
        <f t="shared" si="29"/>
        <v>0</v>
      </c>
      <c r="L102" s="147">
        <v>1</v>
      </c>
      <c r="M102" s="6" t="s">
        <v>41</v>
      </c>
      <c r="N102" s="170">
        <f t="shared" si="30"/>
        <v>2</v>
      </c>
      <c r="O102" s="6" t="s">
        <v>41</v>
      </c>
      <c r="P102" s="31"/>
      <c r="Q102" s="177">
        <f t="shared" si="31"/>
        <v>0</v>
      </c>
      <c r="S102"/>
    </row>
    <row r="103" spans="2:19" s="102" customFormat="1" ht="18" customHeight="1" thickBot="1">
      <c r="B103" s="108" t="s">
        <v>126</v>
      </c>
      <c r="C103" s="129"/>
      <c r="D103" s="130"/>
      <c r="E103" s="130"/>
      <c r="F103" s="131"/>
      <c r="G103" s="113"/>
      <c r="H103" s="113"/>
      <c r="I103" s="113"/>
      <c r="J103" s="111"/>
      <c r="K103" s="181">
        <f>SUM(K94:K102)</f>
        <v>0</v>
      </c>
      <c r="L103" s="131"/>
      <c r="M103" s="113"/>
      <c r="N103" s="112"/>
      <c r="O103" s="113"/>
      <c r="P103" s="111"/>
      <c r="Q103" s="181">
        <f>SUM(Q94:Q102)</f>
        <v>0</v>
      </c>
    </row>
    <row r="104" spans="2:19" s="107" customFormat="1" ht="28" customHeight="1">
      <c r="B104" s="103" t="s">
        <v>128</v>
      </c>
      <c r="C104" s="132"/>
      <c r="D104" s="132"/>
      <c r="E104" s="133"/>
      <c r="F104" s="134"/>
      <c r="G104" s="104"/>
      <c r="H104" s="171"/>
      <c r="I104" s="104"/>
      <c r="J104" s="106"/>
      <c r="K104" s="106"/>
      <c r="L104" s="134"/>
      <c r="M104" s="104"/>
      <c r="N104" s="174"/>
      <c r="O104" s="104"/>
      <c r="P104" s="106"/>
      <c r="Q104" s="106"/>
    </row>
    <row r="105" spans="2:19" ht="18" customHeight="1">
      <c r="B105" s="9" t="s">
        <v>53</v>
      </c>
      <c r="C105" s="127" t="s">
        <v>41</v>
      </c>
      <c r="D105" s="127">
        <v>2</v>
      </c>
      <c r="E105" s="145">
        <v>0</v>
      </c>
      <c r="F105" s="145">
        <v>0</v>
      </c>
      <c r="G105" s="7" t="s">
        <v>41</v>
      </c>
      <c r="H105" s="170">
        <f t="shared" ref="H105:H113" si="32">F105*$H$9</f>
        <v>0</v>
      </c>
      <c r="I105" s="7" t="s">
        <v>41</v>
      </c>
      <c r="J105" s="31"/>
      <c r="K105" s="177">
        <f t="shared" ref="K105:K113" si="33">H105*J105</f>
        <v>0</v>
      </c>
      <c r="L105" s="145">
        <v>0</v>
      </c>
      <c r="M105" s="7" t="s">
        <v>41</v>
      </c>
      <c r="N105" s="170">
        <f t="shared" ref="N105:N113" si="34">L105*$N$9</f>
        <v>0</v>
      </c>
      <c r="O105" s="7" t="s">
        <v>41</v>
      </c>
      <c r="P105" s="31"/>
      <c r="Q105" s="177">
        <f t="shared" ref="Q105:Q113" si="35">N105*P105</f>
        <v>0</v>
      </c>
      <c r="S105"/>
    </row>
    <row r="106" spans="2:19" ht="18" customHeight="1">
      <c r="B106" s="10" t="s">
        <v>167</v>
      </c>
      <c r="C106" s="124" t="s">
        <v>41</v>
      </c>
      <c r="D106" s="124">
        <v>8</v>
      </c>
      <c r="E106" s="148">
        <v>2</v>
      </c>
      <c r="F106" s="148">
        <v>1</v>
      </c>
      <c r="G106" s="6" t="s">
        <v>41</v>
      </c>
      <c r="H106" s="170">
        <f t="shared" si="32"/>
        <v>2</v>
      </c>
      <c r="I106" s="6" t="s">
        <v>41</v>
      </c>
      <c r="J106" s="32"/>
      <c r="K106" s="177">
        <f t="shared" si="33"/>
        <v>0</v>
      </c>
      <c r="L106" s="148">
        <v>1</v>
      </c>
      <c r="M106" s="6" t="s">
        <v>41</v>
      </c>
      <c r="N106" s="170">
        <f t="shared" si="34"/>
        <v>2</v>
      </c>
      <c r="O106" s="6" t="s">
        <v>41</v>
      </c>
      <c r="P106" s="32"/>
      <c r="Q106" s="177">
        <f t="shared" si="35"/>
        <v>0</v>
      </c>
      <c r="S106"/>
    </row>
    <row r="107" spans="2:19" ht="18" customHeight="1">
      <c r="B107" s="9" t="s">
        <v>168</v>
      </c>
      <c r="C107" s="127" t="s">
        <v>41</v>
      </c>
      <c r="D107" s="127">
        <v>50</v>
      </c>
      <c r="E107" s="149">
        <v>10</v>
      </c>
      <c r="F107" s="149">
        <v>20</v>
      </c>
      <c r="G107" s="7" t="s">
        <v>41</v>
      </c>
      <c r="H107" s="170">
        <f t="shared" si="32"/>
        <v>40</v>
      </c>
      <c r="I107" s="7" t="s">
        <v>41</v>
      </c>
      <c r="J107" s="32"/>
      <c r="K107" s="177">
        <f t="shared" si="33"/>
        <v>0</v>
      </c>
      <c r="L107" s="149">
        <v>5</v>
      </c>
      <c r="M107" s="7" t="s">
        <v>41</v>
      </c>
      <c r="N107" s="170">
        <f t="shared" si="34"/>
        <v>10</v>
      </c>
      <c r="O107" s="7" t="s">
        <v>41</v>
      </c>
      <c r="P107" s="32"/>
      <c r="Q107" s="177">
        <f t="shared" si="35"/>
        <v>0</v>
      </c>
      <c r="S107"/>
    </row>
    <row r="108" spans="2:19" ht="18" customHeight="1">
      <c r="B108" s="10" t="s">
        <v>169</v>
      </c>
      <c r="C108" s="124" t="s">
        <v>41</v>
      </c>
      <c r="D108" s="124">
        <v>21</v>
      </c>
      <c r="E108" s="148">
        <v>2</v>
      </c>
      <c r="F108" s="148">
        <v>1</v>
      </c>
      <c r="G108" s="6" t="s">
        <v>41</v>
      </c>
      <c r="H108" s="170">
        <f t="shared" si="32"/>
        <v>2</v>
      </c>
      <c r="I108" s="6" t="s">
        <v>41</v>
      </c>
      <c r="J108" s="32"/>
      <c r="K108" s="177">
        <f t="shared" si="33"/>
        <v>0</v>
      </c>
      <c r="L108" s="148">
        <v>1</v>
      </c>
      <c r="M108" s="6" t="s">
        <v>41</v>
      </c>
      <c r="N108" s="170">
        <f t="shared" si="34"/>
        <v>2</v>
      </c>
      <c r="O108" s="6" t="s">
        <v>41</v>
      </c>
      <c r="P108" s="32"/>
      <c r="Q108" s="177">
        <f t="shared" si="35"/>
        <v>0</v>
      </c>
      <c r="S108"/>
    </row>
    <row r="109" spans="2:19" ht="18" customHeight="1">
      <c r="B109" s="9" t="s">
        <v>170</v>
      </c>
      <c r="C109" s="127" t="s">
        <v>41</v>
      </c>
      <c r="D109" s="127">
        <v>10</v>
      </c>
      <c r="E109" s="149">
        <v>2</v>
      </c>
      <c r="F109" s="149">
        <v>1</v>
      </c>
      <c r="G109" s="7" t="s">
        <v>41</v>
      </c>
      <c r="H109" s="170">
        <f t="shared" si="32"/>
        <v>2</v>
      </c>
      <c r="I109" s="7" t="s">
        <v>41</v>
      </c>
      <c r="J109" s="32"/>
      <c r="K109" s="177">
        <f t="shared" si="33"/>
        <v>0</v>
      </c>
      <c r="L109" s="149">
        <v>1</v>
      </c>
      <c r="M109" s="7" t="s">
        <v>41</v>
      </c>
      <c r="N109" s="170">
        <f t="shared" si="34"/>
        <v>2</v>
      </c>
      <c r="O109" s="7" t="s">
        <v>41</v>
      </c>
      <c r="P109" s="32"/>
      <c r="Q109" s="177">
        <f t="shared" si="35"/>
        <v>0</v>
      </c>
      <c r="S109"/>
    </row>
    <row r="110" spans="2:19" ht="18" customHeight="1">
      <c r="B110" s="10" t="s">
        <v>171</v>
      </c>
      <c r="C110" s="124" t="s">
        <v>41</v>
      </c>
      <c r="D110" s="124">
        <v>6</v>
      </c>
      <c r="E110" s="148">
        <v>0</v>
      </c>
      <c r="F110" s="148">
        <v>0</v>
      </c>
      <c r="G110" s="6" t="s">
        <v>41</v>
      </c>
      <c r="H110" s="170">
        <f t="shared" si="32"/>
        <v>0</v>
      </c>
      <c r="I110" s="6" t="s">
        <v>41</v>
      </c>
      <c r="J110" s="32"/>
      <c r="K110" s="177">
        <f t="shared" si="33"/>
        <v>0</v>
      </c>
      <c r="L110" s="148">
        <v>0</v>
      </c>
      <c r="M110" s="6" t="s">
        <v>41</v>
      </c>
      <c r="N110" s="170">
        <f t="shared" si="34"/>
        <v>0</v>
      </c>
      <c r="O110" s="6" t="s">
        <v>41</v>
      </c>
      <c r="P110" s="32"/>
      <c r="Q110" s="177">
        <f t="shared" si="35"/>
        <v>0</v>
      </c>
      <c r="S110"/>
    </row>
    <row r="111" spans="2:19" ht="18" customHeight="1">
      <c r="B111" s="9" t="s">
        <v>172</v>
      </c>
      <c r="C111" s="127" t="s">
        <v>41</v>
      </c>
      <c r="D111" s="127">
        <v>12</v>
      </c>
      <c r="E111" s="149">
        <v>0</v>
      </c>
      <c r="F111" s="149">
        <v>0</v>
      </c>
      <c r="G111" s="7" t="s">
        <v>41</v>
      </c>
      <c r="H111" s="170">
        <f t="shared" si="32"/>
        <v>0</v>
      </c>
      <c r="I111" s="7" t="s">
        <v>41</v>
      </c>
      <c r="J111" s="32"/>
      <c r="K111" s="177">
        <f t="shared" si="33"/>
        <v>0</v>
      </c>
      <c r="L111" s="149">
        <v>0</v>
      </c>
      <c r="M111" s="7" t="s">
        <v>41</v>
      </c>
      <c r="N111" s="170">
        <f t="shared" si="34"/>
        <v>0</v>
      </c>
      <c r="O111" s="7" t="s">
        <v>41</v>
      </c>
      <c r="P111" s="32"/>
      <c r="Q111" s="177">
        <f t="shared" si="35"/>
        <v>0</v>
      </c>
      <c r="S111"/>
    </row>
    <row r="112" spans="2:19" ht="18" customHeight="1">
      <c r="B112" s="10" t="s">
        <v>173</v>
      </c>
      <c r="C112" s="124" t="s">
        <v>41</v>
      </c>
      <c r="D112" s="124">
        <v>182</v>
      </c>
      <c r="E112" s="148">
        <v>80</v>
      </c>
      <c r="F112" s="148">
        <v>20</v>
      </c>
      <c r="G112" s="6" t="s">
        <v>41</v>
      </c>
      <c r="H112" s="170">
        <f t="shared" si="32"/>
        <v>40</v>
      </c>
      <c r="I112" s="6" t="s">
        <v>41</v>
      </c>
      <c r="J112" s="32"/>
      <c r="K112" s="177">
        <f t="shared" si="33"/>
        <v>0</v>
      </c>
      <c r="L112" s="148">
        <v>40</v>
      </c>
      <c r="M112" s="6" t="s">
        <v>41</v>
      </c>
      <c r="N112" s="170">
        <f t="shared" si="34"/>
        <v>80</v>
      </c>
      <c r="O112" s="6" t="s">
        <v>41</v>
      </c>
      <c r="P112" s="32"/>
      <c r="Q112" s="177">
        <f t="shared" si="35"/>
        <v>0</v>
      </c>
      <c r="S112"/>
    </row>
    <row r="113" spans="2:20" ht="18" customHeight="1" thickBot="1">
      <c r="B113" s="9" t="s">
        <v>62</v>
      </c>
      <c r="C113" s="127" t="s">
        <v>41</v>
      </c>
      <c r="D113" s="127">
        <v>40</v>
      </c>
      <c r="E113" s="149">
        <v>4</v>
      </c>
      <c r="F113" s="149">
        <v>2</v>
      </c>
      <c r="G113" s="7" t="s">
        <v>41</v>
      </c>
      <c r="H113" s="170">
        <f t="shared" si="32"/>
        <v>4</v>
      </c>
      <c r="I113" s="7" t="s">
        <v>41</v>
      </c>
      <c r="J113" s="32"/>
      <c r="K113" s="177">
        <f t="shared" si="33"/>
        <v>0</v>
      </c>
      <c r="L113" s="149">
        <v>2</v>
      </c>
      <c r="M113" s="7" t="s">
        <v>41</v>
      </c>
      <c r="N113" s="170">
        <f t="shared" si="34"/>
        <v>4</v>
      </c>
      <c r="O113" s="7" t="s">
        <v>41</v>
      </c>
      <c r="P113" s="32"/>
      <c r="Q113" s="177">
        <f t="shared" si="35"/>
        <v>0</v>
      </c>
      <c r="S113"/>
    </row>
    <row r="114" spans="2:20" s="102" customFormat="1" ht="18" customHeight="1" thickBot="1">
      <c r="B114" s="108" t="s">
        <v>127</v>
      </c>
      <c r="C114" s="109"/>
      <c r="D114" s="110"/>
      <c r="E114" s="110"/>
      <c r="F114" s="114"/>
      <c r="G114" s="113"/>
      <c r="H114" s="113"/>
      <c r="I114" s="113"/>
      <c r="J114" s="111"/>
      <c r="K114" s="181">
        <f>SUM(K105:K113)</f>
        <v>0</v>
      </c>
      <c r="L114" s="114"/>
      <c r="M114" s="113"/>
      <c r="N114" s="112"/>
      <c r="O114" s="113"/>
      <c r="P114" s="178"/>
      <c r="Q114" s="181">
        <f>SUM(Q105:Q113)</f>
        <v>0</v>
      </c>
    </row>
    <row r="115" spans="2:20" ht="18" customHeight="1" thickBot="1">
      <c r="B115" s="157" t="s">
        <v>0</v>
      </c>
      <c r="C115" s="8"/>
      <c r="D115" s="8"/>
      <c r="E115" s="26"/>
      <c r="F115" s="11"/>
      <c r="G115" s="8"/>
      <c r="H115" s="173"/>
      <c r="I115" s="8"/>
      <c r="J115" s="29"/>
      <c r="K115" s="179">
        <f>SUM(K27,K46,K59,K76,K79,K83,K92,K103,K114)</f>
        <v>0</v>
      </c>
      <c r="L115" s="11"/>
      <c r="M115" s="8"/>
      <c r="N115" s="175"/>
      <c r="O115" s="8"/>
      <c r="P115" s="29"/>
      <c r="Q115" s="179">
        <f>SUM(Q27,Q46,Q59,Q76,Q79,Q83,Q92,Q103,Q114)</f>
        <v>0</v>
      </c>
      <c r="S115"/>
    </row>
    <row r="116" spans="2:20" ht="16" thickTop="1">
      <c r="B116" s="5"/>
      <c r="C116" s="5"/>
      <c r="D116" s="5"/>
      <c r="E116" s="5"/>
      <c r="F116" s="120"/>
      <c r="G116" s="5"/>
      <c r="H116" s="5"/>
      <c r="I116" s="5"/>
      <c r="J116" s="5"/>
      <c r="K116" s="5"/>
      <c r="L116" s="120"/>
      <c r="M116" s="5"/>
      <c r="N116" s="5"/>
      <c r="O116" s="5"/>
      <c r="P116" s="5"/>
      <c r="Q116" s="5"/>
      <c r="S116"/>
    </row>
    <row r="117" spans="2:20">
      <c r="B117" s="5"/>
      <c r="C117" s="5"/>
      <c r="D117" s="5"/>
      <c r="E117" s="5"/>
      <c r="F117" s="120"/>
      <c r="G117" s="5"/>
      <c r="H117" s="5"/>
      <c r="I117" s="5"/>
      <c r="J117" s="5"/>
      <c r="K117" s="5"/>
      <c r="L117" s="120"/>
      <c r="M117" s="5"/>
      <c r="N117" s="5"/>
      <c r="O117" s="5"/>
      <c r="P117" s="5"/>
      <c r="Q117" s="5"/>
      <c r="S117"/>
    </row>
    <row r="118" spans="2:20">
      <c r="B118" s="5"/>
      <c r="C118" s="5"/>
      <c r="D118" s="5"/>
      <c r="E118" s="5"/>
      <c r="F118" s="121"/>
      <c r="G118" s="5"/>
      <c r="H118" s="5"/>
      <c r="I118" s="5"/>
      <c r="J118" s="5"/>
      <c r="K118" s="5"/>
      <c r="L118" s="121"/>
      <c r="M118" s="5"/>
      <c r="N118" s="5"/>
      <c r="O118" s="5"/>
      <c r="P118" s="5"/>
      <c r="Q118" s="5"/>
      <c r="R118" s="5"/>
      <c r="S118" s="4"/>
    </row>
    <row r="119" spans="2:20">
      <c r="B119" s="3"/>
      <c r="C119" s="3"/>
      <c r="D119" s="3"/>
      <c r="E119" s="3"/>
      <c r="F119" s="122"/>
      <c r="G119" s="3"/>
      <c r="H119" s="3"/>
      <c r="I119" s="3"/>
      <c r="J119" s="3"/>
      <c r="K119" s="3"/>
      <c r="L119" s="122"/>
      <c r="M119" s="3"/>
      <c r="N119" s="3"/>
      <c r="O119" s="3"/>
      <c r="P119" s="3"/>
      <c r="Q119" s="3"/>
      <c r="R119" s="3"/>
      <c r="S119" s="4"/>
    </row>
    <row r="120" spans="2:20">
      <c r="B120" s="3"/>
      <c r="C120" s="3"/>
      <c r="D120" s="3"/>
      <c r="E120" s="3"/>
      <c r="F120" s="122"/>
      <c r="G120" s="3"/>
      <c r="H120" s="3"/>
      <c r="I120" s="3"/>
      <c r="J120" s="3"/>
      <c r="K120" s="3"/>
      <c r="L120" s="122"/>
      <c r="M120" s="3"/>
      <c r="N120" s="3"/>
      <c r="O120" s="3"/>
      <c r="P120" s="3"/>
      <c r="Q120" s="3"/>
      <c r="R120" s="3"/>
      <c r="S120" s="4"/>
    </row>
    <row r="121" spans="2:20">
      <c r="B121" s="3"/>
      <c r="C121" s="3"/>
      <c r="D121" s="3"/>
      <c r="E121" s="3"/>
      <c r="F121" s="122"/>
      <c r="G121" s="3"/>
      <c r="H121" s="3"/>
      <c r="I121" s="3"/>
      <c r="J121" s="3"/>
      <c r="K121" s="3"/>
      <c r="L121" s="122"/>
      <c r="M121" s="3"/>
      <c r="N121" s="3"/>
      <c r="O121" s="3"/>
      <c r="P121" s="3"/>
      <c r="Q121" s="3"/>
      <c r="R121" s="3"/>
      <c r="S121" s="4"/>
    </row>
    <row r="122" spans="2:20" s="33" customFormat="1">
      <c r="B122" s="2"/>
      <c r="C122" s="2"/>
      <c r="D122" s="2"/>
      <c r="E122" s="2"/>
      <c r="F122" s="123"/>
      <c r="G122" s="2"/>
      <c r="H122" s="2"/>
      <c r="I122" s="2"/>
      <c r="J122" s="2"/>
      <c r="K122" s="2"/>
      <c r="L122" s="123"/>
      <c r="M122" s="2"/>
      <c r="N122" s="2"/>
      <c r="O122" s="2"/>
      <c r="P122" s="2"/>
      <c r="Q122" s="2"/>
      <c r="R122" s="2"/>
      <c r="T122"/>
    </row>
    <row r="123" spans="2:20" s="33" customFormat="1">
      <c r="B123" s="2"/>
      <c r="C123" s="2"/>
      <c r="D123" s="2"/>
      <c r="E123" s="2"/>
      <c r="F123" s="123"/>
      <c r="G123" s="2"/>
      <c r="H123" s="2"/>
      <c r="I123" s="2"/>
      <c r="J123" s="2"/>
      <c r="K123" s="2"/>
      <c r="L123" s="123"/>
      <c r="M123" s="2"/>
      <c r="N123" s="2"/>
      <c r="O123" s="2"/>
      <c r="P123" s="2"/>
      <c r="Q123" s="2"/>
      <c r="R123" s="2"/>
      <c r="T123"/>
    </row>
    <row r="124" spans="2:20" s="33" customFormat="1">
      <c r="B124" s="2"/>
      <c r="C124" s="2"/>
      <c r="D124" s="2"/>
      <c r="E124" s="2"/>
      <c r="F124" s="123"/>
      <c r="G124" s="2"/>
      <c r="H124" s="2"/>
      <c r="I124" s="2"/>
      <c r="J124" s="2"/>
      <c r="K124" s="2"/>
      <c r="L124" s="123"/>
      <c r="M124" s="2"/>
      <c r="N124" s="2"/>
      <c r="O124" s="2"/>
      <c r="P124" s="2"/>
      <c r="Q124" s="2"/>
      <c r="R124" s="2"/>
      <c r="T124"/>
    </row>
    <row r="125" spans="2:20" s="33" customFormat="1">
      <c r="B125" s="2"/>
      <c r="C125" s="2"/>
      <c r="D125" s="2"/>
      <c r="E125" s="2"/>
      <c r="F125" s="123"/>
      <c r="G125" s="2"/>
      <c r="H125" s="2"/>
      <c r="I125" s="2"/>
      <c r="J125" s="2"/>
      <c r="K125" s="2"/>
      <c r="L125" s="123"/>
      <c r="M125" s="2"/>
      <c r="N125" s="2"/>
      <c r="O125" s="2"/>
      <c r="P125" s="2"/>
      <c r="Q125" s="2"/>
      <c r="R125" s="2"/>
      <c r="T125"/>
    </row>
    <row r="126" spans="2:20" s="33" customFormat="1">
      <c r="B126" s="2"/>
      <c r="C126" s="2"/>
      <c r="D126" s="2"/>
      <c r="E126" s="2"/>
      <c r="F126" s="123"/>
      <c r="G126" s="2"/>
      <c r="H126" s="2"/>
      <c r="I126" s="2"/>
      <c r="J126" s="2"/>
      <c r="K126" s="2"/>
      <c r="L126" s="123"/>
      <c r="M126" s="2"/>
      <c r="N126" s="2"/>
      <c r="O126" s="2"/>
      <c r="P126" s="2"/>
      <c r="Q126" s="2"/>
      <c r="R126" s="2"/>
      <c r="T126"/>
    </row>
    <row r="127" spans="2:20" s="33" customFormat="1">
      <c r="B127" s="2"/>
      <c r="C127" s="2"/>
      <c r="D127" s="2"/>
      <c r="E127" s="2"/>
      <c r="F127" s="123"/>
      <c r="G127" s="2"/>
      <c r="H127" s="2"/>
      <c r="I127" s="2"/>
      <c r="J127" s="2"/>
      <c r="K127" s="2"/>
      <c r="L127" s="123"/>
      <c r="M127" s="2"/>
      <c r="N127" s="2"/>
      <c r="O127" s="2"/>
      <c r="P127" s="2"/>
      <c r="Q127" s="2"/>
      <c r="R127" s="2"/>
      <c r="T127"/>
    </row>
    <row r="128" spans="2:20" s="33" customFormat="1">
      <c r="B128" s="2"/>
      <c r="C128" s="2"/>
      <c r="D128" s="2"/>
      <c r="E128" s="2"/>
      <c r="F128" s="123"/>
      <c r="G128" s="2"/>
      <c r="H128" s="2"/>
      <c r="I128" s="2"/>
      <c r="J128" s="2"/>
      <c r="K128" s="2"/>
      <c r="L128" s="123"/>
      <c r="M128" s="2"/>
      <c r="N128" s="2"/>
      <c r="O128" s="2"/>
      <c r="P128" s="2"/>
      <c r="Q128" s="2"/>
      <c r="R128" s="2"/>
      <c r="T128"/>
    </row>
    <row r="129" spans="2:20" s="33" customFormat="1">
      <c r="B129" s="2"/>
      <c r="C129" s="2"/>
      <c r="D129" s="2"/>
      <c r="E129" s="2"/>
      <c r="F129" s="123"/>
      <c r="G129" s="2"/>
      <c r="H129" s="2"/>
      <c r="I129" s="2"/>
      <c r="J129" s="2"/>
      <c r="K129" s="2"/>
      <c r="L129" s="123"/>
      <c r="M129" s="2"/>
      <c r="N129" s="2"/>
      <c r="O129" s="2"/>
      <c r="P129" s="2"/>
      <c r="Q129" s="2"/>
      <c r="R129" s="2"/>
      <c r="T129"/>
    </row>
    <row r="130" spans="2:20" s="33" customFormat="1">
      <c r="B130" s="2"/>
      <c r="C130" s="2"/>
      <c r="D130" s="2"/>
      <c r="E130" s="2"/>
      <c r="F130" s="123"/>
      <c r="G130" s="2"/>
      <c r="H130" s="2"/>
      <c r="I130" s="2"/>
      <c r="J130" s="2"/>
      <c r="K130" s="2"/>
      <c r="L130" s="123"/>
      <c r="M130" s="2"/>
      <c r="N130" s="2"/>
      <c r="O130" s="2"/>
      <c r="P130" s="2"/>
      <c r="Q130" s="2"/>
      <c r="R130" s="2"/>
      <c r="T130"/>
    </row>
    <row r="131" spans="2:20" s="33" customFormat="1">
      <c r="B131" s="2"/>
      <c r="C131" s="2"/>
      <c r="D131" s="2"/>
      <c r="E131" s="2"/>
      <c r="F131" s="123"/>
      <c r="G131" s="2"/>
      <c r="H131" s="2"/>
      <c r="I131" s="2"/>
      <c r="J131" s="2"/>
      <c r="K131" s="2"/>
      <c r="L131" s="123"/>
      <c r="M131" s="2"/>
      <c r="N131" s="2"/>
      <c r="O131" s="2"/>
      <c r="P131" s="2"/>
      <c r="Q131" s="2"/>
      <c r="R131" s="2"/>
      <c r="T131"/>
    </row>
    <row r="132" spans="2:20" s="33" customFormat="1">
      <c r="B132" s="2"/>
      <c r="C132" s="2"/>
      <c r="D132" s="2"/>
      <c r="E132" s="2"/>
      <c r="F132" s="123"/>
      <c r="G132" s="2"/>
      <c r="H132" s="2"/>
      <c r="I132" s="2"/>
      <c r="J132" s="2"/>
      <c r="K132" s="2"/>
      <c r="L132" s="123"/>
      <c r="M132" s="2"/>
      <c r="N132" s="2"/>
      <c r="O132" s="2"/>
      <c r="P132" s="2"/>
      <c r="Q132" s="2"/>
      <c r="R132" s="2"/>
      <c r="T132"/>
    </row>
    <row r="133" spans="2:20" s="33" customFormat="1">
      <c r="B133" s="2"/>
      <c r="C133" s="2"/>
      <c r="D133" s="2"/>
      <c r="E133" s="2"/>
      <c r="F133" s="123"/>
      <c r="G133" s="2"/>
      <c r="H133" s="2"/>
      <c r="I133" s="2"/>
      <c r="J133" s="2"/>
      <c r="K133" s="2"/>
      <c r="L133" s="123"/>
      <c r="M133" s="2"/>
      <c r="N133" s="2"/>
      <c r="O133" s="2"/>
      <c r="P133" s="2"/>
      <c r="Q133" s="2"/>
      <c r="R133" s="2"/>
      <c r="T133"/>
    </row>
    <row r="134" spans="2:20" s="33" customFormat="1">
      <c r="B134" s="2"/>
      <c r="C134" s="2"/>
      <c r="D134" s="2"/>
      <c r="E134" s="2"/>
      <c r="F134" s="123"/>
      <c r="G134" s="2"/>
      <c r="H134" s="2"/>
      <c r="I134" s="2"/>
      <c r="J134" s="2"/>
      <c r="K134" s="2"/>
      <c r="L134" s="123"/>
      <c r="M134" s="2"/>
      <c r="N134" s="2"/>
      <c r="O134" s="2"/>
      <c r="P134" s="2"/>
      <c r="Q134" s="2"/>
      <c r="R134" s="2"/>
      <c r="T134"/>
    </row>
    <row r="135" spans="2:20" s="33" customFormat="1">
      <c r="B135" s="2"/>
      <c r="C135" s="2"/>
      <c r="D135" s="2"/>
      <c r="E135" s="2"/>
      <c r="F135" s="123"/>
      <c r="G135" s="2"/>
      <c r="H135" s="2"/>
      <c r="I135" s="2"/>
      <c r="J135" s="2"/>
      <c r="K135" s="2"/>
      <c r="L135" s="123"/>
      <c r="M135" s="2"/>
      <c r="N135" s="2"/>
      <c r="O135" s="2"/>
      <c r="P135" s="2"/>
      <c r="Q135" s="2"/>
      <c r="R135" s="2"/>
      <c r="T135"/>
    </row>
    <row r="136" spans="2:20" s="33" customFormat="1">
      <c r="B136" s="2"/>
      <c r="C136" s="2"/>
      <c r="D136" s="2"/>
      <c r="E136" s="2"/>
      <c r="F136" s="123"/>
      <c r="G136" s="2"/>
      <c r="H136" s="2"/>
      <c r="I136" s="2"/>
      <c r="J136" s="2"/>
      <c r="K136" s="2"/>
      <c r="L136" s="123"/>
      <c r="M136" s="2"/>
      <c r="N136" s="2"/>
      <c r="O136" s="2"/>
      <c r="P136" s="2"/>
      <c r="Q136" s="2"/>
      <c r="R136" s="2"/>
      <c r="T136"/>
    </row>
    <row r="137" spans="2:20" s="33" customFormat="1">
      <c r="B137" s="2"/>
      <c r="C137" s="2"/>
      <c r="D137" s="2"/>
      <c r="E137" s="2"/>
      <c r="F137" s="123"/>
      <c r="G137" s="2"/>
      <c r="H137" s="2"/>
      <c r="I137" s="2"/>
      <c r="J137" s="2"/>
      <c r="K137" s="2"/>
      <c r="L137" s="123"/>
      <c r="M137" s="2"/>
      <c r="N137" s="2"/>
      <c r="O137" s="2"/>
      <c r="P137" s="2"/>
      <c r="Q137" s="2"/>
      <c r="R137" s="2"/>
      <c r="T137"/>
    </row>
    <row r="138" spans="2:20" s="33" customFormat="1">
      <c r="B138" s="2"/>
      <c r="C138" s="2"/>
      <c r="D138" s="2"/>
      <c r="E138" s="2"/>
      <c r="F138" s="123"/>
      <c r="G138" s="2"/>
      <c r="H138" s="2"/>
      <c r="I138" s="2"/>
      <c r="J138" s="2"/>
      <c r="K138" s="2"/>
      <c r="L138" s="123"/>
      <c r="M138" s="2"/>
      <c r="N138" s="2"/>
      <c r="O138" s="2"/>
      <c r="P138" s="2"/>
      <c r="Q138" s="2"/>
      <c r="R138" s="2"/>
      <c r="T138"/>
    </row>
    <row r="139" spans="2:20" s="33" customFormat="1">
      <c r="B139" s="2"/>
      <c r="C139" s="2"/>
      <c r="D139" s="2"/>
      <c r="E139" s="2"/>
      <c r="F139" s="123"/>
      <c r="G139" s="2"/>
      <c r="H139" s="2"/>
      <c r="I139" s="2"/>
      <c r="J139" s="2"/>
      <c r="K139" s="2"/>
      <c r="L139" s="123"/>
      <c r="M139" s="2"/>
      <c r="N139" s="2"/>
      <c r="O139" s="2"/>
      <c r="P139" s="2"/>
      <c r="Q139" s="2"/>
      <c r="R139" s="2"/>
      <c r="T139"/>
    </row>
    <row r="140" spans="2:20" s="33" customFormat="1">
      <c r="B140" s="2"/>
      <c r="C140" s="2"/>
      <c r="D140" s="2"/>
      <c r="E140" s="2"/>
      <c r="F140" s="123"/>
      <c r="G140" s="2"/>
      <c r="H140" s="2"/>
      <c r="I140" s="2"/>
      <c r="J140" s="2"/>
      <c r="K140" s="2"/>
      <c r="L140" s="123"/>
      <c r="M140" s="2"/>
      <c r="N140" s="2"/>
      <c r="O140" s="2"/>
      <c r="P140" s="2"/>
      <c r="Q140" s="2"/>
      <c r="R140" s="2"/>
      <c r="T140"/>
    </row>
    <row r="141" spans="2:20" s="33" customFormat="1">
      <c r="B141" s="2"/>
      <c r="C141" s="2"/>
      <c r="D141" s="2"/>
      <c r="E141" s="2"/>
      <c r="F141" s="123"/>
      <c r="G141" s="2"/>
      <c r="H141" s="2"/>
      <c r="I141" s="2"/>
      <c r="J141" s="2"/>
      <c r="K141" s="2"/>
      <c r="L141" s="123"/>
      <c r="M141" s="2"/>
      <c r="N141" s="2"/>
      <c r="O141" s="2"/>
      <c r="P141" s="2"/>
      <c r="Q141" s="2"/>
      <c r="R141" s="2"/>
      <c r="T141"/>
    </row>
    <row r="142" spans="2:20" s="33" customFormat="1">
      <c r="B142" s="2"/>
      <c r="C142" s="2"/>
      <c r="D142" s="2"/>
      <c r="E142" s="2"/>
      <c r="F142" s="123"/>
      <c r="G142" s="2"/>
      <c r="H142" s="2"/>
      <c r="I142" s="2"/>
      <c r="J142" s="2"/>
      <c r="K142" s="2"/>
      <c r="L142" s="123"/>
      <c r="M142" s="2"/>
      <c r="N142" s="2"/>
      <c r="O142" s="2"/>
      <c r="P142" s="2"/>
      <c r="Q142" s="2"/>
      <c r="R142" s="2"/>
      <c r="T142"/>
    </row>
    <row r="143" spans="2:20" s="33" customFormat="1">
      <c r="B143" s="2"/>
      <c r="C143" s="2"/>
      <c r="D143" s="2"/>
      <c r="E143" s="2"/>
      <c r="F143" s="123"/>
      <c r="G143" s="2"/>
      <c r="H143" s="2"/>
      <c r="I143" s="2"/>
      <c r="J143" s="2"/>
      <c r="K143" s="2"/>
      <c r="L143" s="123"/>
      <c r="M143" s="2"/>
      <c r="N143" s="2"/>
      <c r="O143" s="2"/>
      <c r="P143" s="2"/>
      <c r="Q143" s="2"/>
      <c r="R143" s="2"/>
      <c r="T143"/>
    </row>
    <row r="144" spans="2:20" s="33" customFormat="1">
      <c r="B144" s="2"/>
      <c r="C144" s="2"/>
      <c r="D144" s="2"/>
      <c r="E144" s="2"/>
      <c r="F144" s="123"/>
      <c r="G144" s="2"/>
      <c r="H144" s="2"/>
      <c r="I144" s="2"/>
      <c r="J144" s="2"/>
      <c r="K144" s="2"/>
      <c r="L144" s="123"/>
      <c r="M144" s="2"/>
      <c r="N144" s="2"/>
      <c r="O144" s="2"/>
      <c r="P144" s="2"/>
      <c r="Q144" s="2"/>
      <c r="R144" s="2"/>
      <c r="T144"/>
    </row>
    <row r="145" spans="2:20" s="33" customFormat="1">
      <c r="B145" s="2"/>
      <c r="C145" s="2"/>
      <c r="D145" s="2"/>
      <c r="E145" s="2"/>
      <c r="F145" s="123"/>
      <c r="G145" s="2"/>
      <c r="H145" s="2"/>
      <c r="I145" s="2"/>
      <c r="J145" s="2"/>
      <c r="K145" s="2"/>
      <c r="L145" s="123"/>
      <c r="M145" s="2"/>
      <c r="N145" s="2"/>
      <c r="O145" s="2"/>
      <c r="P145" s="2"/>
      <c r="Q145" s="2"/>
      <c r="R145" s="2"/>
      <c r="T145"/>
    </row>
    <row r="146" spans="2:20" s="33" customFormat="1">
      <c r="B146" s="2"/>
      <c r="C146" s="2"/>
      <c r="D146" s="2"/>
      <c r="E146" s="2"/>
      <c r="F146" s="123"/>
      <c r="G146" s="2"/>
      <c r="H146" s="2"/>
      <c r="I146" s="2"/>
      <c r="J146" s="2"/>
      <c r="K146" s="2"/>
      <c r="L146" s="123"/>
      <c r="M146" s="2"/>
      <c r="N146" s="2"/>
      <c r="O146" s="2"/>
      <c r="P146" s="2"/>
      <c r="Q146" s="2"/>
      <c r="R146" s="2"/>
      <c r="T146"/>
    </row>
    <row r="147" spans="2:20" s="33" customFormat="1">
      <c r="B147" s="2"/>
      <c r="C147" s="2"/>
      <c r="D147" s="2"/>
      <c r="E147" s="2"/>
      <c r="F147" s="123"/>
      <c r="G147" s="2"/>
      <c r="H147" s="2"/>
      <c r="I147" s="2"/>
      <c r="J147" s="2"/>
      <c r="K147" s="2"/>
      <c r="L147" s="123"/>
      <c r="M147" s="2"/>
      <c r="N147" s="2"/>
      <c r="O147" s="2"/>
      <c r="P147" s="2"/>
      <c r="Q147" s="2"/>
      <c r="R147" s="2"/>
      <c r="T147"/>
    </row>
    <row r="148" spans="2:20" s="33" customFormat="1">
      <c r="B148" s="2"/>
      <c r="C148" s="2"/>
      <c r="D148" s="2"/>
      <c r="E148" s="2"/>
      <c r="F148" s="123"/>
      <c r="G148" s="2"/>
      <c r="H148" s="2"/>
      <c r="I148" s="2"/>
      <c r="J148" s="2"/>
      <c r="K148" s="2"/>
      <c r="L148" s="123"/>
      <c r="M148" s="2"/>
      <c r="N148" s="2"/>
      <c r="O148" s="2"/>
      <c r="P148" s="2"/>
      <c r="Q148" s="2"/>
      <c r="R148" s="2"/>
      <c r="T148"/>
    </row>
    <row r="149" spans="2:20" s="33" customFormat="1">
      <c r="B149" s="2"/>
      <c r="C149" s="2"/>
      <c r="D149" s="2"/>
      <c r="E149" s="2"/>
      <c r="F149" s="123"/>
      <c r="G149" s="2"/>
      <c r="H149" s="2"/>
      <c r="I149" s="2"/>
      <c r="J149" s="2"/>
      <c r="K149" s="2"/>
      <c r="L149" s="123"/>
      <c r="M149" s="2"/>
      <c r="N149" s="2"/>
      <c r="O149" s="2"/>
      <c r="P149" s="2"/>
      <c r="Q149" s="2"/>
      <c r="R149" s="2"/>
      <c r="T149"/>
    </row>
    <row r="150" spans="2:20" s="33" customFormat="1">
      <c r="B150" s="2"/>
      <c r="C150" s="2"/>
      <c r="D150" s="2"/>
      <c r="E150" s="2"/>
      <c r="F150" s="123"/>
      <c r="G150" s="2"/>
      <c r="H150" s="2"/>
      <c r="I150" s="2"/>
      <c r="J150" s="2"/>
      <c r="K150" s="2"/>
      <c r="L150" s="123"/>
      <c r="M150" s="2"/>
      <c r="N150" s="2"/>
      <c r="O150" s="2"/>
      <c r="P150" s="2"/>
      <c r="Q150" s="2"/>
      <c r="R150" s="2"/>
      <c r="T150"/>
    </row>
    <row r="151" spans="2:20" s="33" customFormat="1">
      <c r="B151" s="2"/>
      <c r="C151" s="2"/>
      <c r="D151" s="2"/>
      <c r="E151" s="2"/>
      <c r="F151" s="123"/>
      <c r="G151" s="2"/>
      <c r="H151" s="2"/>
      <c r="I151" s="2"/>
      <c r="J151" s="2"/>
      <c r="K151" s="2"/>
      <c r="L151" s="123"/>
      <c r="M151" s="2"/>
      <c r="N151" s="2"/>
      <c r="O151" s="2"/>
      <c r="P151" s="2"/>
      <c r="Q151" s="2"/>
      <c r="R151" s="2"/>
      <c r="T151"/>
    </row>
    <row r="152" spans="2:20" s="33" customFormat="1">
      <c r="B152" s="2"/>
      <c r="C152" s="2"/>
      <c r="D152" s="2"/>
      <c r="E152" s="2"/>
      <c r="F152" s="123"/>
      <c r="G152" s="2"/>
      <c r="H152" s="2"/>
      <c r="I152" s="2"/>
      <c r="J152" s="2"/>
      <c r="K152" s="2"/>
      <c r="L152" s="123"/>
      <c r="M152" s="2"/>
      <c r="N152" s="2"/>
      <c r="O152" s="2"/>
      <c r="P152" s="2"/>
      <c r="Q152" s="2"/>
      <c r="R152" s="2"/>
      <c r="T152"/>
    </row>
    <row r="153" spans="2:20" s="33" customFormat="1">
      <c r="B153" s="2"/>
      <c r="C153" s="2"/>
      <c r="D153" s="2"/>
      <c r="E153" s="2"/>
      <c r="F153" s="123"/>
      <c r="G153" s="2"/>
      <c r="H153" s="2"/>
      <c r="I153" s="2"/>
      <c r="J153" s="2"/>
      <c r="K153" s="2"/>
      <c r="L153" s="123"/>
      <c r="M153" s="2"/>
      <c r="N153" s="2"/>
      <c r="O153" s="2"/>
      <c r="P153" s="2"/>
      <c r="Q153" s="2"/>
      <c r="R153" s="2"/>
      <c r="T153"/>
    </row>
    <row r="154" spans="2:20" s="33" customFormat="1">
      <c r="B154" s="2"/>
      <c r="C154" s="2"/>
      <c r="D154" s="2"/>
      <c r="E154" s="2"/>
      <c r="F154" s="123"/>
      <c r="G154" s="2"/>
      <c r="H154" s="2"/>
      <c r="I154" s="2"/>
      <c r="J154" s="2"/>
      <c r="K154" s="2"/>
      <c r="L154" s="123"/>
      <c r="M154" s="2"/>
      <c r="N154" s="2"/>
      <c r="O154" s="2"/>
      <c r="P154" s="2"/>
      <c r="Q154" s="2"/>
      <c r="R154" s="2"/>
      <c r="T154"/>
    </row>
    <row r="155" spans="2:20" s="33" customFormat="1">
      <c r="B155" s="2"/>
      <c r="C155" s="2"/>
      <c r="D155" s="2"/>
      <c r="E155" s="2"/>
      <c r="F155" s="123"/>
      <c r="G155" s="2"/>
      <c r="H155" s="2"/>
      <c r="I155" s="2"/>
      <c r="J155" s="2"/>
      <c r="K155" s="2"/>
      <c r="L155" s="123"/>
      <c r="M155" s="2"/>
      <c r="N155" s="2"/>
      <c r="O155" s="2"/>
      <c r="P155" s="2"/>
      <c r="Q155" s="2"/>
      <c r="R155" s="2"/>
      <c r="T155"/>
    </row>
    <row r="156" spans="2:20" s="33" customFormat="1">
      <c r="B156" s="2"/>
      <c r="C156" s="2"/>
      <c r="D156" s="2"/>
      <c r="E156" s="2"/>
      <c r="F156" s="123"/>
      <c r="G156" s="2"/>
      <c r="H156" s="2"/>
      <c r="I156" s="2"/>
      <c r="J156" s="2"/>
      <c r="K156" s="2"/>
      <c r="L156" s="123"/>
      <c r="M156" s="2"/>
      <c r="N156" s="2"/>
      <c r="O156" s="2"/>
      <c r="P156" s="2"/>
      <c r="Q156" s="2"/>
      <c r="R156" s="2"/>
      <c r="T156"/>
    </row>
    <row r="157" spans="2:20" s="33" customFormat="1">
      <c r="B157" s="2"/>
      <c r="C157" s="2"/>
      <c r="D157" s="2"/>
      <c r="E157" s="2"/>
      <c r="F157" s="123"/>
      <c r="G157" s="2"/>
      <c r="H157" s="2"/>
      <c r="I157" s="2"/>
      <c r="J157" s="2"/>
      <c r="K157" s="2"/>
      <c r="L157" s="123"/>
      <c r="M157" s="2"/>
      <c r="N157" s="2"/>
      <c r="O157" s="2"/>
      <c r="P157" s="2"/>
      <c r="Q157" s="2"/>
      <c r="R157" s="2"/>
      <c r="T157"/>
    </row>
    <row r="158" spans="2:20" s="33" customFormat="1">
      <c r="B158" s="2"/>
      <c r="C158" s="2"/>
      <c r="D158" s="2"/>
      <c r="E158" s="2"/>
      <c r="F158" s="123"/>
      <c r="G158" s="2"/>
      <c r="H158" s="2"/>
      <c r="I158" s="2"/>
      <c r="J158" s="2"/>
      <c r="K158" s="2"/>
      <c r="L158" s="123"/>
      <c r="M158" s="2"/>
      <c r="N158" s="2"/>
      <c r="O158" s="2"/>
      <c r="P158" s="2"/>
      <c r="Q158" s="2"/>
      <c r="R158" s="2"/>
      <c r="T158"/>
    </row>
    <row r="159" spans="2:20" s="33" customFormat="1">
      <c r="B159" s="2"/>
      <c r="C159" s="2"/>
      <c r="D159" s="2"/>
      <c r="E159" s="2"/>
      <c r="F159" s="123"/>
      <c r="G159" s="2"/>
      <c r="H159" s="2"/>
      <c r="I159" s="2"/>
      <c r="J159" s="2"/>
      <c r="K159" s="2"/>
      <c r="L159" s="123"/>
      <c r="M159" s="2"/>
      <c r="N159" s="2"/>
      <c r="O159" s="2"/>
      <c r="P159" s="2"/>
      <c r="Q159" s="2"/>
      <c r="R159" s="2"/>
      <c r="T159"/>
    </row>
    <row r="160" spans="2:20" s="33" customFormat="1">
      <c r="B160" s="2"/>
      <c r="C160" s="2"/>
      <c r="D160" s="2"/>
      <c r="E160" s="2"/>
      <c r="F160" s="123"/>
      <c r="G160" s="2"/>
      <c r="H160" s="2"/>
      <c r="I160" s="2"/>
      <c r="J160" s="2"/>
      <c r="K160" s="2"/>
      <c r="L160" s="123"/>
      <c r="M160" s="2"/>
      <c r="N160" s="2"/>
      <c r="O160" s="2"/>
      <c r="P160" s="2"/>
      <c r="Q160" s="2"/>
      <c r="R160" s="2"/>
      <c r="T160"/>
    </row>
    <row r="161" spans="2:20" s="33" customFormat="1">
      <c r="B161" s="2"/>
      <c r="C161" s="2"/>
      <c r="D161" s="2"/>
      <c r="E161" s="2"/>
      <c r="F161" s="123"/>
      <c r="G161" s="2"/>
      <c r="H161" s="2"/>
      <c r="I161" s="2"/>
      <c r="J161" s="2"/>
      <c r="K161" s="2"/>
      <c r="L161" s="123"/>
      <c r="M161" s="2"/>
      <c r="N161" s="2"/>
      <c r="O161" s="2"/>
      <c r="P161" s="2"/>
      <c r="Q161" s="2"/>
      <c r="R161" s="2"/>
      <c r="T161"/>
    </row>
    <row r="162" spans="2:20" s="33" customFormat="1">
      <c r="B162" s="2"/>
      <c r="C162" s="2"/>
      <c r="D162" s="2"/>
      <c r="E162" s="2"/>
      <c r="F162" s="123"/>
      <c r="G162" s="2"/>
      <c r="H162" s="2"/>
      <c r="I162" s="2"/>
      <c r="J162" s="2"/>
      <c r="K162" s="2"/>
      <c r="L162" s="123"/>
      <c r="M162" s="2"/>
      <c r="N162" s="2"/>
      <c r="O162" s="2"/>
      <c r="P162" s="2"/>
      <c r="Q162" s="2"/>
      <c r="R162" s="2"/>
      <c r="T162"/>
    </row>
    <row r="163" spans="2:20" s="33" customFormat="1">
      <c r="B163" s="2"/>
      <c r="C163" s="2"/>
      <c r="D163" s="2"/>
      <c r="E163" s="2"/>
      <c r="F163" s="123"/>
      <c r="G163" s="2"/>
      <c r="H163" s="2"/>
      <c r="I163" s="2"/>
      <c r="J163" s="2"/>
      <c r="K163" s="2"/>
      <c r="L163" s="123"/>
      <c r="M163" s="2"/>
      <c r="N163" s="2"/>
      <c r="O163" s="2"/>
      <c r="P163" s="2"/>
      <c r="Q163" s="2"/>
      <c r="R163" s="2"/>
      <c r="T163"/>
    </row>
    <row r="164" spans="2:20" s="33" customFormat="1">
      <c r="B164" s="2"/>
      <c r="C164" s="2"/>
      <c r="D164" s="2"/>
      <c r="E164" s="2"/>
      <c r="F164" s="123"/>
      <c r="G164" s="2"/>
      <c r="H164" s="2"/>
      <c r="I164" s="2"/>
      <c r="J164" s="2"/>
      <c r="K164" s="2"/>
      <c r="L164" s="123"/>
      <c r="M164" s="2"/>
      <c r="N164" s="2"/>
      <c r="O164" s="2"/>
      <c r="P164" s="2"/>
      <c r="Q164" s="2"/>
      <c r="R164" s="2"/>
      <c r="T164"/>
    </row>
    <row r="165" spans="2:20" s="33" customFormat="1">
      <c r="B165" s="2"/>
      <c r="C165" s="2"/>
      <c r="D165" s="2"/>
      <c r="E165" s="2"/>
      <c r="F165" s="123"/>
      <c r="G165" s="2"/>
      <c r="H165" s="2"/>
      <c r="I165" s="2"/>
      <c r="J165" s="2"/>
      <c r="K165" s="2"/>
      <c r="L165" s="123"/>
      <c r="M165" s="2"/>
      <c r="N165" s="2"/>
      <c r="O165" s="2"/>
      <c r="P165" s="2"/>
      <c r="Q165" s="2"/>
      <c r="R165" s="2"/>
      <c r="T165"/>
    </row>
    <row r="166" spans="2:20" s="33" customFormat="1">
      <c r="B166" s="2"/>
      <c r="C166" s="2"/>
      <c r="D166" s="2"/>
      <c r="E166" s="2"/>
      <c r="F166" s="123"/>
      <c r="G166" s="2"/>
      <c r="H166" s="2"/>
      <c r="I166" s="2"/>
      <c r="J166" s="2"/>
      <c r="K166" s="2"/>
      <c r="L166" s="123"/>
      <c r="M166" s="2"/>
      <c r="N166" s="2"/>
      <c r="O166" s="2"/>
      <c r="P166" s="2"/>
      <c r="Q166" s="2"/>
      <c r="R166" s="2"/>
      <c r="T166"/>
    </row>
    <row r="167" spans="2:20" s="33" customFormat="1">
      <c r="B167" s="2"/>
      <c r="C167" s="2"/>
      <c r="D167" s="2"/>
      <c r="E167" s="2"/>
      <c r="F167" s="123"/>
      <c r="G167" s="2"/>
      <c r="H167" s="2"/>
      <c r="I167" s="2"/>
      <c r="J167" s="2"/>
      <c r="K167" s="2"/>
      <c r="L167" s="123"/>
      <c r="M167" s="2"/>
      <c r="N167" s="2"/>
      <c r="O167" s="2"/>
      <c r="P167" s="2"/>
      <c r="Q167" s="2"/>
      <c r="R167" s="2"/>
      <c r="T167"/>
    </row>
    <row r="168" spans="2:20" s="33" customFormat="1">
      <c r="B168" s="2"/>
      <c r="C168" s="2"/>
      <c r="D168" s="2"/>
      <c r="E168" s="2"/>
      <c r="F168" s="123"/>
      <c r="G168" s="2"/>
      <c r="H168" s="2"/>
      <c r="I168" s="2"/>
      <c r="J168" s="2"/>
      <c r="K168" s="2"/>
      <c r="L168" s="123"/>
      <c r="M168" s="2"/>
      <c r="N168" s="2"/>
      <c r="O168" s="2"/>
      <c r="P168" s="2"/>
      <c r="Q168" s="2"/>
      <c r="R168" s="2"/>
      <c r="T168"/>
    </row>
    <row r="169" spans="2:20" s="33" customFormat="1">
      <c r="B169" s="2"/>
      <c r="C169" s="2"/>
      <c r="D169" s="2"/>
      <c r="E169" s="2"/>
      <c r="F169" s="123"/>
      <c r="G169" s="2"/>
      <c r="H169" s="2"/>
      <c r="I169" s="2"/>
      <c r="J169" s="2"/>
      <c r="K169" s="2"/>
      <c r="L169" s="123"/>
      <c r="M169" s="2"/>
      <c r="N169" s="2"/>
      <c r="O169" s="2"/>
      <c r="P169" s="2"/>
      <c r="Q169" s="2"/>
      <c r="R169" s="2"/>
      <c r="T169"/>
    </row>
    <row r="170" spans="2:20" s="33" customFormat="1">
      <c r="B170" s="2"/>
      <c r="C170" s="2"/>
      <c r="D170" s="2"/>
      <c r="E170" s="2"/>
      <c r="F170" s="123"/>
      <c r="G170" s="2"/>
      <c r="H170" s="2"/>
      <c r="I170" s="2"/>
      <c r="J170" s="2"/>
      <c r="K170" s="2"/>
      <c r="L170" s="123"/>
      <c r="M170" s="2"/>
      <c r="N170" s="2"/>
      <c r="O170" s="2"/>
      <c r="P170" s="2"/>
      <c r="Q170" s="2"/>
      <c r="R170" s="2"/>
      <c r="T170"/>
    </row>
    <row r="171" spans="2:20" s="33" customFormat="1">
      <c r="B171" s="2"/>
      <c r="C171" s="2"/>
      <c r="D171" s="2"/>
      <c r="E171" s="2"/>
      <c r="F171" s="123"/>
      <c r="G171" s="2"/>
      <c r="H171" s="2"/>
      <c r="I171" s="2"/>
      <c r="J171" s="2"/>
      <c r="K171" s="2"/>
      <c r="L171" s="123"/>
      <c r="M171" s="2"/>
      <c r="N171" s="2"/>
      <c r="O171" s="2"/>
      <c r="P171" s="2"/>
      <c r="Q171" s="2"/>
      <c r="R171" s="2"/>
      <c r="T171"/>
    </row>
    <row r="172" spans="2:20" s="33" customFormat="1">
      <c r="B172" s="2"/>
      <c r="C172" s="2"/>
      <c r="D172" s="2"/>
      <c r="E172" s="2"/>
      <c r="F172" s="123"/>
      <c r="G172" s="2"/>
      <c r="H172" s="2"/>
      <c r="I172" s="2"/>
      <c r="J172" s="2"/>
      <c r="K172" s="2"/>
      <c r="L172" s="123"/>
      <c r="M172" s="2"/>
      <c r="N172" s="2"/>
      <c r="O172" s="2"/>
      <c r="P172" s="2"/>
      <c r="Q172" s="2"/>
      <c r="R172" s="2"/>
      <c r="T172"/>
    </row>
    <row r="173" spans="2:20" s="33" customFormat="1">
      <c r="B173" s="2"/>
      <c r="C173" s="2"/>
      <c r="D173" s="2"/>
      <c r="E173" s="2"/>
      <c r="F173" s="123"/>
      <c r="G173" s="2"/>
      <c r="H173" s="2"/>
      <c r="I173" s="2"/>
      <c r="J173" s="2"/>
      <c r="K173" s="2"/>
      <c r="L173" s="123"/>
      <c r="M173" s="2"/>
      <c r="N173" s="2"/>
      <c r="O173" s="2"/>
      <c r="P173" s="2"/>
      <c r="Q173" s="2"/>
      <c r="R173" s="2"/>
      <c r="T173"/>
    </row>
    <row r="174" spans="2:20" s="33" customFormat="1">
      <c r="B174" s="2"/>
      <c r="C174" s="2"/>
      <c r="D174" s="2"/>
      <c r="E174" s="2"/>
      <c r="F174" s="123"/>
      <c r="G174" s="2"/>
      <c r="H174" s="2"/>
      <c r="I174" s="2"/>
      <c r="J174" s="2"/>
      <c r="K174" s="2"/>
      <c r="L174" s="123"/>
      <c r="M174" s="2"/>
      <c r="N174" s="2"/>
      <c r="O174" s="2"/>
      <c r="P174" s="2"/>
      <c r="Q174" s="2"/>
      <c r="R174" s="2"/>
      <c r="T174"/>
    </row>
    <row r="175" spans="2:20" s="33" customFormat="1">
      <c r="B175" s="2"/>
      <c r="C175" s="2"/>
      <c r="D175" s="2"/>
      <c r="E175" s="2"/>
      <c r="F175" s="123"/>
      <c r="G175" s="2"/>
      <c r="H175" s="2"/>
      <c r="I175" s="2"/>
      <c r="J175" s="2"/>
      <c r="K175" s="2"/>
      <c r="L175" s="123"/>
      <c r="M175" s="2"/>
      <c r="N175" s="2"/>
      <c r="O175" s="2"/>
      <c r="P175" s="2"/>
      <c r="Q175" s="2"/>
      <c r="R175" s="2"/>
      <c r="T175"/>
    </row>
    <row r="176" spans="2:20" s="33" customFormat="1">
      <c r="B176" s="2"/>
      <c r="C176" s="2"/>
      <c r="D176" s="2"/>
      <c r="E176" s="2"/>
      <c r="F176" s="123"/>
      <c r="G176" s="2"/>
      <c r="H176" s="2"/>
      <c r="I176" s="2"/>
      <c r="J176" s="2"/>
      <c r="K176" s="2"/>
      <c r="L176" s="123"/>
      <c r="M176" s="2"/>
      <c r="N176" s="2"/>
      <c r="O176" s="2"/>
      <c r="P176" s="2"/>
      <c r="Q176" s="2"/>
      <c r="R176" s="2"/>
      <c r="T176"/>
    </row>
    <row r="177" spans="2:20" s="33" customFormat="1">
      <c r="B177" s="2"/>
      <c r="C177" s="2"/>
      <c r="D177" s="2"/>
      <c r="E177" s="2"/>
      <c r="F177" s="123"/>
      <c r="G177" s="2"/>
      <c r="H177" s="2"/>
      <c r="I177" s="2"/>
      <c r="J177" s="2"/>
      <c r="K177" s="2"/>
      <c r="L177" s="123"/>
      <c r="M177" s="2"/>
      <c r="N177" s="2"/>
      <c r="O177" s="2"/>
      <c r="P177" s="2"/>
      <c r="Q177" s="2"/>
      <c r="R177" s="2"/>
      <c r="T177"/>
    </row>
    <row r="178" spans="2:20" s="33" customFormat="1">
      <c r="B178" s="2"/>
      <c r="C178" s="2"/>
      <c r="D178" s="2"/>
      <c r="E178" s="2"/>
      <c r="F178" s="123"/>
      <c r="G178" s="2"/>
      <c r="H178" s="2"/>
      <c r="I178" s="2"/>
      <c r="J178" s="2"/>
      <c r="K178" s="2"/>
      <c r="L178" s="123"/>
      <c r="M178" s="2"/>
      <c r="N178" s="2"/>
      <c r="O178" s="2"/>
      <c r="P178" s="2"/>
      <c r="Q178" s="2"/>
      <c r="R178" s="2"/>
      <c r="T178"/>
    </row>
    <row r="179" spans="2:20" s="33" customFormat="1">
      <c r="B179" s="2"/>
      <c r="C179" s="2"/>
      <c r="D179" s="2"/>
      <c r="E179" s="2"/>
      <c r="F179" s="123"/>
      <c r="G179" s="2"/>
      <c r="H179" s="2"/>
      <c r="I179" s="2"/>
      <c r="J179" s="2"/>
      <c r="K179" s="2"/>
      <c r="L179" s="123"/>
      <c r="M179" s="2"/>
      <c r="N179" s="2"/>
      <c r="O179" s="2"/>
      <c r="P179" s="2"/>
      <c r="Q179" s="2"/>
      <c r="R179" s="2"/>
      <c r="T179"/>
    </row>
    <row r="180" spans="2:20" s="33" customFormat="1">
      <c r="B180" s="2"/>
      <c r="C180" s="2"/>
      <c r="D180" s="2"/>
      <c r="E180" s="2"/>
      <c r="F180" s="123"/>
      <c r="G180" s="2"/>
      <c r="H180" s="2"/>
      <c r="I180" s="2"/>
      <c r="J180" s="2"/>
      <c r="K180" s="2"/>
      <c r="L180" s="123"/>
      <c r="M180" s="2"/>
      <c r="N180" s="2"/>
      <c r="O180" s="2"/>
      <c r="P180" s="2"/>
      <c r="Q180" s="2"/>
      <c r="R180" s="2"/>
      <c r="T180"/>
    </row>
    <row r="181" spans="2:20" s="33" customFormat="1">
      <c r="B181" s="2"/>
      <c r="C181" s="2"/>
      <c r="D181" s="2"/>
      <c r="E181" s="2"/>
      <c r="F181" s="123"/>
      <c r="G181" s="2"/>
      <c r="H181" s="2"/>
      <c r="I181" s="2"/>
      <c r="J181" s="2"/>
      <c r="K181" s="2"/>
      <c r="L181" s="123"/>
      <c r="M181" s="2"/>
      <c r="N181" s="2"/>
      <c r="O181" s="2"/>
      <c r="P181" s="2"/>
      <c r="Q181" s="2"/>
      <c r="R181" s="2"/>
      <c r="T181"/>
    </row>
    <row r="182" spans="2:20" s="33" customFormat="1">
      <c r="B182" s="2"/>
      <c r="C182" s="2"/>
      <c r="D182" s="2"/>
      <c r="E182" s="2"/>
      <c r="F182" s="123"/>
      <c r="G182" s="2"/>
      <c r="H182" s="2"/>
      <c r="I182" s="2"/>
      <c r="J182" s="2"/>
      <c r="K182" s="2"/>
      <c r="L182" s="123"/>
      <c r="M182" s="2"/>
      <c r="N182" s="2"/>
      <c r="O182" s="2"/>
      <c r="P182" s="2"/>
      <c r="Q182" s="2"/>
      <c r="R182" s="2"/>
      <c r="T182"/>
    </row>
    <row r="183" spans="2:20" s="33" customFormat="1">
      <c r="B183" s="2"/>
      <c r="C183" s="2"/>
      <c r="D183" s="2"/>
      <c r="E183" s="2"/>
      <c r="F183" s="123"/>
      <c r="G183" s="2"/>
      <c r="H183" s="2"/>
      <c r="I183" s="2"/>
      <c r="J183" s="2"/>
      <c r="K183" s="2"/>
      <c r="L183" s="123"/>
      <c r="M183" s="2"/>
      <c r="N183" s="2"/>
      <c r="O183" s="2"/>
      <c r="P183" s="2"/>
      <c r="Q183" s="2"/>
      <c r="R183" s="2"/>
      <c r="T183"/>
    </row>
    <row r="184" spans="2:20" s="33" customFormat="1">
      <c r="B184" s="2"/>
      <c r="C184" s="2"/>
      <c r="D184" s="2"/>
      <c r="E184" s="2"/>
      <c r="F184" s="123"/>
      <c r="G184" s="2"/>
      <c r="H184" s="2"/>
      <c r="I184" s="2"/>
      <c r="J184" s="2"/>
      <c r="K184" s="2"/>
      <c r="L184" s="123"/>
      <c r="M184" s="2"/>
      <c r="N184" s="2"/>
      <c r="O184" s="2"/>
      <c r="P184" s="2"/>
      <c r="Q184" s="2"/>
      <c r="R184" s="2"/>
      <c r="T184"/>
    </row>
    <row r="185" spans="2:20" s="33" customFormat="1">
      <c r="B185" s="2"/>
      <c r="C185" s="2"/>
      <c r="D185" s="2"/>
      <c r="E185" s="2"/>
      <c r="F185" s="123"/>
      <c r="G185" s="2"/>
      <c r="H185" s="2"/>
      <c r="I185" s="2"/>
      <c r="J185" s="2"/>
      <c r="K185" s="2"/>
      <c r="L185" s="123"/>
      <c r="M185" s="2"/>
      <c r="N185" s="2"/>
      <c r="O185" s="2"/>
      <c r="P185" s="2"/>
      <c r="Q185" s="2"/>
      <c r="R185" s="2"/>
      <c r="T185"/>
    </row>
    <row r="186" spans="2:20" s="33" customFormat="1">
      <c r="B186" s="2"/>
      <c r="C186" s="2"/>
      <c r="D186" s="2"/>
      <c r="E186" s="2"/>
      <c r="F186" s="123"/>
      <c r="G186" s="2"/>
      <c r="H186" s="2"/>
      <c r="I186" s="2"/>
      <c r="J186" s="2"/>
      <c r="K186" s="2"/>
      <c r="L186" s="123"/>
      <c r="M186" s="2"/>
      <c r="N186" s="2"/>
      <c r="O186" s="2"/>
      <c r="P186" s="2"/>
      <c r="Q186" s="2"/>
      <c r="R186" s="2"/>
      <c r="T186"/>
    </row>
    <row r="187" spans="2:20" s="33" customFormat="1">
      <c r="B187" s="2"/>
      <c r="C187" s="2"/>
      <c r="D187" s="2"/>
      <c r="E187" s="2"/>
      <c r="F187" s="123"/>
      <c r="G187" s="2"/>
      <c r="H187" s="2"/>
      <c r="I187" s="2"/>
      <c r="J187" s="2"/>
      <c r="K187" s="2"/>
      <c r="L187" s="123"/>
      <c r="M187" s="2"/>
      <c r="N187" s="2"/>
      <c r="O187" s="2"/>
      <c r="P187" s="2"/>
      <c r="Q187" s="2"/>
      <c r="R187" s="2"/>
      <c r="T187"/>
    </row>
    <row r="188" spans="2:20" s="33" customFormat="1">
      <c r="B188" s="2"/>
      <c r="C188" s="2"/>
      <c r="D188" s="2"/>
      <c r="E188" s="2"/>
      <c r="F188" s="123"/>
      <c r="G188" s="2"/>
      <c r="H188" s="2"/>
      <c r="I188" s="2"/>
      <c r="J188" s="2"/>
      <c r="K188" s="2"/>
      <c r="L188" s="123"/>
      <c r="M188" s="2"/>
      <c r="N188" s="2"/>
      <c r="O188" s="2"/>
      <c r="P188" s="2"/>
      <c r="Q188" s="2"/>
      <c r="R188" s="2"/>
      <c r="T188"/>
    </row>
    <row r="189" spans="2:20" s="33" customFormat="1">
      <c r="B189" s="2"/>
      <c r="C189" s="2"/>
      <c r="D189" s="2"/>
      <c r="E189" s="2"/>
      <c r="F189" s="123"/>
      <c r="G189" s="2"/>
      <c r="H189" s="2"/>
      <c r="I189" s="2"/>
      <c r="J189" s="2"/>
      <c r="K189" s="2"/>
      <c r="L189" s="123"/>
      <c r="M189" s="2"/>
      <c r="N189" s="2"/>
      <c r="O189" s="2"/>
      <c r="P189" s="2"/>
      <c r="Q189" s="2"/>
      <c r="R189" s="2"/>
      <c r="T189"/>
    </row>
    <row r="190" spans="2:20" s="33" customFormat="1">
      <c r="B190" s="2"/>
      <c r="C190" s="2"/>
      <c r="D190" s="2"/>
      <c r="E190" s="2"/>
      <c r="F190" s="123"/>
      <c r="G190" s="2"/>
      <c r="H190" s="2"/>
      <c r="I190" s="2"/>
      <c r="J190" s="2"/>
      <c r="K190" s="2"/>
      <c r="L190" s="123"/>
      <c r="M190" s="2"/>
      <c r="N190" s="2"/>
      <c r="O190" s="2"/>
      <c r="P190" s="2"/>
      <c r="Q190" s="2"/>
      <c r="R190" s="2"/>
      <c r="T190"/>
    </row>
    <row r="191" spans="2:20" s="33" customFormat="1">
      <c r="B191" s="2"/>
      <c r="C191" s="2"/>
      <c r="D191" s="2"/>
      <c r="E191" s="2"/>
      <c r="F191" s="123"/>
      <c r="G191" s="2"/>
      <c r="H191" s="2"/>
      <c r="I191" s="2"/>
      <c r="J191" s="2"/>
      <c r="K191" s="2"/>
      <c r="L191" s="123"/>
      <c r="M191" s="2"/>
      <c r="N191" s="2"/>
      <c r="O191" s="2"/>
      <c r="P191" s="2"/>
      <c r="Q191" s="2"/>
      <c r="R191" s="2"/>
      <c r="T191"/>
    </row>
    <row r="192" spans="2:20" s="33" customFormat="1">
      <c r="B192" s="2"/>
      <c r="C192" s="2"/>
      <c r="D192" s="2"/>
      <c r="E192" s="2"/>
      <c r="F192" s="123"/>
      <c r="G192" s="2"/>
      <c r="H192" s="2"/>
      <c r="I192" s="2"/>
      <c r="J192" s="2"/>
      <c r="K192" s="2"/>
      <c r="L192" s="123"/>
      <c r="M192" s="2"/>
      <c r="N192" s="2"/>
      <c r="O192" s="2"/>
      <c r="P192" s="2"/>
      <c r="Q192" s="2"/>
      <c r="R192" s="2"/>
      <c r="T192"/>
    </row>
    <row r="193" spans="2:20" s="33" customFormat="1">
      <c r="B193" s="2"/>
      <c r="C193" s="2"/>
      <c r="D193" s="2"/>
      <c r="E193" s="2"/>
      <c r="F193" s="123"/>
      <c r="G193" s="2"/>
      <c r="H193" s="2"/>
      <c r="I193" s="2"/>
      <c r="J193" s="2"/>
      <c r="K193" s="2"/>
      <c r="L193" s="123"/>
      <c r="M193" s="2"/>
      <c r="N193" s="2"/>
      <c r="O193" s="2"/>
      <c r="P193" s="2"/>
      <c r="Q193" s="2"/>
      <c r="R193" s="2"/>
      <c r="T193"/>
    </row>
    <row r="194" spans="2:20" s="33" customFormat="1">
      <c r="B194" s="2"/>
      <c r="C194" s="2"/>
      <c r="D194" s="2"/>
      <c r="E194" s="2"/>
      <c r="F194" s="123"/>
      <c r="G194" s="2"/>
      <c r="H194" s="2"/>
      <c r="I194" s="2"/>
      <c r="J194" s="2"/>
      <c r="K194" s="2"/>
      <c r="L194" s="123"/>
      <c r="M194" s="2"/>
      <c r="N194" s="2"/>
      <c r="O194" s="2"/>
      <c r="P194" s="2"/>
      <c r="Q194" s="2"/>
      <c r="R194" s="2"/>
      <c r="T194"/>
    </row>
    <row r="195" spans="2:20" s="33" customFormat="1">
      <c r="B195" s="2"/>
      <c r="C195" s="2"/>
      <c r="D195" s="2"/>
      <c r="E195" s="2"/>
      <c r="F195" s="123"/>
      <c r="G195" s="2"/>
      <c r="H195" s="2"/>
      <c r="I195" s="2"/>
      <c r="J195" s="2"/>
      <c r="K195" s="2"/>
      <c r="L195" s="123"/>
      <c r="M195" s="2"/>
      <c r="N195" s="2"/>
      <c r="O195" s="2"/>
      <c r="P195" s="2"/>
      <c r="Q195" s="2"/>
      <c r="R195" s="2"/>
      <c r="T195"/>
    </row>
    <row r="196" spans="2:20" s="33" customFormat="1">
      <c r="B196" s="2"/>
      <c r="C196" s="2"/>
      <c r="D196" s="2"/>
      <c r="E196" s="2"/>
      <c r="F196" s="123"/>
      <c r="G196" s="2"/>
      <c r="H196" s="2"/>
      <c r="I196" s="2"/>
      <c r="J196" s="2"/>
      <c r="K196" s="2"/>
      <c r="L196" s="123"/>
      <c r="M196" s="2"/>
      <c r="N196" s="2"/>
      <c r="O196" s="2"/>
      <c r="P196" s="2"/>
      <c r="Q196" s="2"/>
      <c r="R196" s="2"/>
      <c r="T196"/>
    </row>
    <row r="197" spans="2:20" s="33" customFormat="1">
      <c r="B197" s="2"/>
      <c r="C197" s="2"/>
      <c r="D197" s="2"/>
      <c r="E197" s="2"/>
      <c r="F197" s="123"/>
      <c r="G197" s="2"/>
      <c r="H197" s="2"/>
      <c r="I197" s="2"/>
      <c r="J197" s="2"/>
      <c r="K197" s="2"/>
      <c r="L197" s="123"/>
      <c r="M197" s="2"/>
      <c r="N197" s="2"/>
      <c r="O197" s="2"/>
      <c r="P197" s="2"/>
      <c r="Q197" s="2"/>
      <c r="R197" s="2"/>
      <c r="T197"/>
    </row>
    <row r="198" spans="2:20" s="33" customFormat="1">
      <c r="B198" s="2"/>
      <c r="C198" s="2"/>
      <c r="D198" s="2"/>
      <c r="E198" s="2"/>
      <c r="F198" s="123"/>
      <c r="G198" s="2"/>
      <c r="H198" s="2"/>
      <c r="I198" s="2"/>
      <c r="J198" s="2"/>
      <c r="K198" s="2"/>
      <c r="L198" s="123"/>
      <c r="M198" s="2"/>
      <c r="N198" s="2"/>
      <c r="O198" s="2"/>
      <c r="P198" s="2"/>
      <c r="Q198" s="2"/>
      <c r="R198" s="2"/>
      <c r="T198"/>
    </row>
    <row r="199" spans="2:20" s="33" customFormat="1">
      <c r="B199" s="2"/>
      <c r="C199" s="2"/>
      <c r="D199" s="2"/>
      <c r="E199" s="2"/>
      <c r="F199" s="123"/>
      <c r="G199" s="2"/>
      <c r="H199" s="2"/>
      <c r="I199" s="2"/>
      <c r="J199" s="2"/>
      <c r="K199" s="2"/>
      <c r="L199" s="123"/>
      <c r="M199" s="2"/>
      <c r="N199" s="2"/>
      <c r="O199" s="2"/>
      <c r="P199" s="2"/>
      <c r="Q199" s="2"/>
      <c r="R199" s="2"/>
      <c r="T199"/>
    </row>
    <row r="200" spans="2:20" s="33" customFormat="1">
      <c r="B200" s="2"/>
      <c r="C200" s="2"/>
      <c r="D200" s="2"/>
      <c r="E200" s="2"/>
      <c r="F200" s="123"/>
      <c r="G200" s="2"/>
      <c r="H200" s="2"/>
      <c r="I200" s="2"/>
      <c r="J200" s="2"/>
      <c r="K200" s="2"/>
      <c r="L200" s="123"/>
      <c r="M200" s="2"/>
      <c r="N200" s="2"/>
      <c r="O200" s="2"/>
      <c r="P200" s="2"/>
      <c r="Q200" s="2"/>
      <c r="R200" s="2"/>
      <c r="T200"/>
    </row>
    <row r="201" spans="2:20" s="33" customFormat="1">
      <c r="B201" s="2"/>
      <c r="C201" s="2"/>
      <c r="D201" s="2"/>
      <c r="E201" s="2"/>
      <c r="F201" s="123"/>
      <c r="G201" s="2"/>
      <c r="H201" s="2"/>
      <c r="I201" s="2"/>
      <c r="J201" s="2"/>
      <c r="K201" s="2"/>
      <c r="L201" s="123"/>
      <c r="M201" s="2"/>
      <c r="N201" s="2"/>
      <c r="O201" s="2"/>
      <c r="P201" s="2"/>
      <c r="Q201" s="2"/>
      <c r="R201" s="2"/>
      <c r="T201"/>
    </row>
    <row r="202" spans="2:20" s="33" customFormat="1">
      <c r="B202" s="2"/>
      <c r="C202" s="2"/>
      <c r="D202" s="2"/>
      <c r="E202" s="2"/>
      <c r="F202" s="123"/>
      <c r="G202" s="2"/>
      <c r="H202" s="2"/>
      <c r="I202" s="2"/>
      <c r="J202" s="2"/>
      <c r="K202" s="2"/>
      <c r="L202" s="123"/>
      <c r="M202" s="2"/>
      <c r="N202" s="2"/>
      <c r="O202" s="2"/>
      <c r="P202" s="2"/>
      <c r="Q202" s="2"/>
      <c r="R202" s="2"/>
      <c r="T202"/>
    </row>
    <row r="203" spans="2:20" s="33" customFormat="1">
      <c r="B203" s="2"/>
      <c r="C203" s="2"/>
      <c r="D203" s="2"/>
      <c r="E203" s="2"/>
      <c r="F203" s="123"/>
      <c r="G203" s="2"/>
      <c r="H203" s="2"/>
      <c r="I203" s="2"/>
      <c r="J203" s="2"/>
      <c r="K203" s="2"/>
      <c r="L203" s="123"/>
      <c r="M203" s="2"/>
      <c r="N203" s="2"/>
      <c r="O203" s="2"/>
      <c r="P203" s="2"/>
      <c r="Q203" s="2"/>
      <c r="R203" s="2"/>
      <c r="T203"/>
    </row>
    <row r="204" spans="2:20" s="33" customFormat="1">
      <c r="B204" s="2"/>
      <c r="C204" s="2"/>
      <c r="D204" s="2"/>
      <c r="E204" s="2"/>
      <c r="F204" s="123"/>
      <c r="G204" s="2"/>
      <c r="H204" s="2"/>
      <c r="I204" s="2"/>
      <c r="J204" s="2"/>
      <c r="K204" s="2"/>
      <c r="L204" s="123"/>
      <c r="M204" s="2"/>
      <c r="N204" s="2"/>
      <c r="O204" s="2"/>
      <c r="P204" s="2"/>
      <c r="Q204" s="2"/>
      <c r="R204" s="2"/>
      <c r="T204"/>
    </row>
    <row r="205" spans="2:20" s="33" customFormat="1">
      <c r="B205" s="2"/>
      <c r="C205" s="2"/>
      <c r="D205" s="2"/>
      <c r="E205" s="2"/>
      <c r="F205" s="123"/>
      <c r="G205" s="2"/>
      <c r="H205" s="2"/>
      <c r="I205" s="2"/>
      <c r="J205" s="2"/>
      <c r="K205" s="2"/>
      <c r="L205" s="123"/>
      <c r="M205" s="2"/>
      <c r="N205" s="2"/>
      <c r="O205" s="2"/>
      <c r="P205" s="2"/>
      <c r="Q205" s="2"/>
      <c r="R205" s="2"/>
      <c r="T205"/>
    </row>
    <row r="206" spans="2:20" s="33" customFormat="1">
      <c r="B206" s="2"/>
      <c r="C206" s="2"/>
      <c r="D206" s="2"/>
      <c r="E206" s="2"/>
      <c r="F206" s="123"/>
      <c r="G206" s="2"/>
      <c r="H206" s="2"/>
      <c r="I206" s="2"/>
      <c r="J206" s="2"/>
      <c r="K206" s="2"/>
      <c r="L206" s="123"/>
      <c r="M206" s="2"/>
      <c r="N206" s="2"/>
      <c r="O206" s="2"/>
      <c r="P206" s="2"/>
      <c r="Q206" s="2"/>
      <c r="R206" s="2"/>
      <c r="T206"/>
    </row>
    <row r="207" spans="2:20" s="33" customFormat="1">
      <c r="B207" s="2"/>
      <c r="C207" s="2"/>
      <c r="D207" s="2"/>
      <c r="E207" s="2"/>
      <c r="F207" s="123"/>
      <c r="G207" s="2"/>
      <c r="H207" s="2"/>
      <c r="I207" s="2"/>
      <c r="J207" s="2"/>
      <c r="K207" s="2"/>
      <c r="L207" s="123"/>
      <c r="M207" s="2"/>
      <c r="N207" s="2"/>
      <c r="O207" s="2"/>
      <c r="P207" s="2"/>
      <c r="Q207" s="2"/>
      <c r="R207" s="2"/>
      <c r="T207"/>
    </row>
    <row r="208" spans="2:20" s="33" customFormat="1">
      <c r="B208" s="2"/>
      <c r="C208" s="2"/>
      <c r="D208" s="2"/>
      <c r="E208" s="2"/>
      <c r="F208" s="123"/>
      <c r="G208" s="2"/>
      <c r="H208" s="2"/>
      <c r="I208" s="2"/>
      <c r="J208" s="2"/>
      <c r="K208" s="2"/>
      <c r="L208" s="123"/>
      <c r="M208" s="2"/>
      <c r="N208" s="2"/>
      <c r="O208" s="2"/>
      <c r="P208" s="2"/>
      <c r="Q208" s="2"/>
      <c r="R208" s="2"/>
      <c r="T208"/>
    </row>
    <row r="209" spans="2:20" s="33" customFormat="1">
      <c r="B209" s="2"/>
      <c r="C209" s="2"/>
      <c r="D209" s="2"/>
      <c r="E209" s="2"/>
      <c r="F209" s="123"/>
      <c r="G209" s="2"/>
      <c r="H209" s="2"/>
      <c r="I209" s="2"/>
      <c r="J209" s="2"/>
      <c r="K209" s="2"/>
      <c r="L209" s="123"/>
      <c r="M209" s="2"/>
      <c r="N209" s="2"/>
      <c r="O209" s="2"/>
      <c r="P209" s="2"/>
      <c r="Q209" s="2"/>
      <c r="R209" s="2"/>
      <c r="T209"/>
    </row>
    <row r="210" spans="2:20" s="33" customFormat="1">
      <c r="B210" s="2"/>
      <c r="C210" s="2"/>
      <c r="D210" s="2"/>
      <c r="E210" s="2"/>
      <c r="F210" s="123"/>
      <c r="G210" s="2"/>
      <c r="H210" s="2"/>
      <c r="I210" s="2"/>
      <c r="J210" s="2"/>
      <c r="K210" s="2"/>
      <c r="L210" s="123"/>
      <c r="M210" s="2"/>
      <c r="N210" s="2"/>
      <c r="O210" s="2"/>
      <c r="P210" s="2"/>
      <c r="Q210" s="2"/>
      <c r="R210" s="2"/>
      <c r="T210"/>
    </row>
    <row r="211" spans="2:20" s="33" customFormat="1">
      <c r="B211" s="2"/>
      <c r="C211" s="2"/>
      <c r="D211" s="2"/>
      <c r="E211" s="2"/>
      <c r="F211" s="123"/>
      <c r="G211" s="2"/>
      <c r="H211" s="2"/>
      <c r="I211" s="2"/>
      <c r="J211" s="2"/>
      <c r="K211" s="2"/>
      <c r="L211" s="123"/>
      <c r="M211" s="2"/>
      <c r="N211" s="2"/>
      <c r="O211" s="2"/>
      <c r="P211" s="2"/>
      <c r="Q211" s="2"/>
      <c r="R211" s="2"/>
      <c r="T211"/>
    </row>
    <row r="212" spans="2:20" s="33" customFormat="1">
      <c r="B212" s="2"/>
      <c r="C212" s="2"/>
      <c r="D212" s="2"/>
      <c r="E212" s="2"/>
      <c r="F212" s="123"/>
      <c r="G212" s="2"/>
      <c r="H212" s="2"/>
      <c r="I212" s="2"/>
      <c r="J212" s="2"/>
      <c r="K212" s="2"/>
      <c r="L212" s="123"/>
      <c r="M212" s="2"/>
      <c r="N212" s="2"/>
      <c r="O212" s="2"/>
      <c r="P212" s="2"/>
      <c r="Q212" s="2"/>
      <c r="R212" s="2"/>
      <c r="T212"/>
    </row>
    <row r="213" spans="2:20" s="33" customFormat="1">
      <c r="B213" s="2"/>
      <c r="C213" s="2"/>
      <c r="D213" s="2"/>
      <c r="E213" s="2"/>
      <c r="F213" s="123"/>
      <c r="G213" s="2"/>
      <c r="H213" s="2"/>
      <c r="I213" s="2"/>
      <c r="J213" s="2"/>
      <c r="K213" s="2"/>
      <c r="L213" s="123"/>
      <c r="M213" s="2"/>
      <c r="N213" s="2"/>
      <c r="O213" s="2"/>
      <c r="P213" s="2"/>
      <c r="Q213" s="2"/>
      <c r="R213" s="2"/>
      <c r="T213"/>
    </row>
    <row r="214" spans="2:20" s="33" customFormat="1">
      <c r="B214" s="2"/>
      <c r="C214" s="2"/>
      <c r="D214" s="2"/>
      <c r="E214" s="2"/>
      <c r="F214" s="123"/>
      <c r="G214" s="2"/>
      <c r="H214" s="2"/>
      <c r="I214" s="2"/>
      <c r="J214" s="2"/>
      <c r="K214" s="2"/>
      <c r="L214" s="123"/>
      <c r="M214" s="2"/>
      <c r="N214" s="2"/>
      <c r="O214" s="2"/>
      <c r="P214" s="2"/>
      <c r="Q214" s="2"/>
      <c r="R214" s="2"/>
      <c r="T214"/>
    </row>
    <row r="215" spans="2:20" s="33" customFormat="1">
      <c r="B215" s="2"/>
      <c r="C215" s="2"/>
      <c r="D215" s="2"/>
      <c r="E215" s="2"/>
      <c r="F215" s="123"/>
      <c r="G215" s="2"/>
      <c r="H215" s="2"/>
      <c r="I215" s="2"/>
      <c r="J215" s="2"/>
      <c r="K215" s="2"/>
      <c r="L215" s="123"/>
      <c r="M215" s="2"/>
      <c r="N215" s="2"/>
      <c r="O215" s="2"/>
      <c r="P215" s="2"/>
      <c r="Q215" s="2"/>
      <c r="R215" s="2"/>
      <c r="T215"/>
    </row>
    <row r="216" spans="2:20" s="33" customFormat="1">
      <c r="B216" s="2"/>
      <c r="C216" s="2"/>
      <c r="D216" s="2"/>
      <c r="E216" s="2"/>
      <c r="F216" s="123"/>
      <c r="G216" s="2"/>
      <c r="H216" s="2"/>
      <c r="I216" s="2"/>
      <c r="J216" s="2"/>
      <c r="K216" s="2"/>
      <c r="L216" s="123"/>
      <c r="M216" s="2"/>
      <c r="N216" s="2"/>
      <c r="O216" s="2"/>
      <c r="P216" s="2"/>
      <c r="Q216" s="2"/>
      <c r="R216" s="2"/>
      <c r="T216"/>
    </row>
    <row r="217" spans="2:20" s="33" customFormat="1">
      <c r="B217" s="2"/>
      <c r="C217" s="2"/>
      <c r="D217" s="2"/>
      <c r="E217" s="2"/>
      <c r="F217" s="123"/>
      <c r="G217" s="2"/>
      <c r="H217" s="2"/>
      <c r="I217" s="2"/>
      <c r="J217" s="2"/>
      <c r="K217" s="2"/>
      <c r="L217" s="123"/>
      <c r="M217" s="2"/>
      <c r="N217" s="2"/>
      <c r="O217" s="2"/>
      <c r="P217" s="2"/>
      <c r="Q217" s="2"/>
      <c r="R217" s="2"/>
      <c r="T217"/>
    </row>
    <row r="218" spans="2:20" s="33" customFormat="1">
      <c r="B218" s="2"/>
      <c r="C218" s="2"/>
      <c r="D218" s="2"/>
      <c r="E218" s="2"/>
      <c r="F218" s="123"/>
      <c r="G218" s="2"/>
      <c r="H218" s="2"/>
      <c r="I218" s="2"/>
      <c r="J218" s="2"/>
      <c r="K218" s="2"/>
      <c r="L218" s="123"/>
      <c r="M218" s="2"/>
      <c r="N218" s="2"/>
      <c r="O218" s="2"/>
      <c r="P218" s="2"/>
      <c r="Q218" s="2"/>
      <c r="R218" s="2"/>
      <c r="T218"/>
    </row>
    <row r="219" spans="2:20" s="33" customFormat="1">
      <c r="B219" s="2"/>
      <c r="C219" s="2"/>
      <c r="D219" s="2"/>
      <c r="E219" s="2"/>
      <c r="F219" s="123"/>
      <c r="G219" s="2"/>
      <c r="H219" s="2"/>
      <c r="I219" s="2"/>
      <c r="J219" s="2"/>
      <c r="K219" s="2"/>
      <c r="L219" s="123"/>
      <c r="M219" s="2"/>
      <c r="N219" s="2"/>
      <c r="O219" s="2"/>
      <c r="P219" s="2"/>
      <c r="Q219" s="2"/>
      <c r="R219" s="2"/>
      <c r="T219"/>
    </row>
    <row r="220" spans="2:20" s="33" customFormat="1">
      <c r="B220" s="2"/>
      <c r="C220" s="2"/>
      <c r="D220" s="2"/>
      <c r="E220" s="2"/>
      <c r="F220" s="123"/>
      <c r="G220" s="2"/>
      <c r="H220" s="2"/>
      <c r="I220" s="2"/>
      <c r="J220" s="2"/>
      <c r="K220" s="2"/>
      <c r="L220" s="123"/>
      <c r="M220" s="2"/>
      <c r="N220" s="2"/>
      <c r="O220" s="2"/>
      <c r="P220" s="2"/>
      <c r="Q220" s="2"/>
      <c r="R220" s="2"/>
      <c r="T220"/>
    </row>
    <row r="221" spans="2:20" s="33" customFormat="1">
      <c r="B221" s="2"/>
      <c r="C221" s="2"/>
      <c r="D221" s="2"/>
      <c r="E221" s="2"/>
      <c r="F221" s="123"/>
      <c r="G221" s="2"/>
      <c r="H221" s="2"/>
      <c r="I221" s="2"/>
      <c r="J221" s="2"/>
      <c r="K221" s="2"/>
      <c r="L221" s="123"/>
      <c r="M221" s="2"/>
      <c r="N221" s="2"/>
      <c r="O221" s="2"/>
      <c r="P221" s="2"/>
      <c r="Q221" s="2"/>
      <c r="R221" s="2"/>
      <c r="T221"/>
    </row>
    <row r="222" spans="2:20" s="33" customFormat="1">
      <c r="B222" s="2"/>
      <c r="C222" s="2"/>
      <c r="D222" s="2"/>
      <c r="E222" s="2"/>
      <c r="F222" s="123"/>
      <c r="G222" s="2"/>
      <c r="H222" s="2"/>
      <c r="I222" s="2"/>
      <c r="J222" s="2"/>
      <c r="K222" s="2"/>
      <c r="L222" s="123"/>
      <c r="M222" s="2"/>
      <c r="N222" s="2"/>
      <c r="O222" s="2"/>
      <c r="P222" s="2"/>
      <c r="Q222" s="2"/>
      <c r="R222" s="2"/>
      <c r="T222"/>
    </row>
    <row r="223" spans="2:20" s="33" customFormat="1">
      <c r="B223" s="2"/>
      <c r="C223" s="2"/>
      <c r="D223" s="2"/>
      <c r="E223" s="2"/>
      <c r="F223" s="123"/>
      <c r="G223" s="2"/>
      <c r="H223" s="2"/>
      <c r="I223" s="2"/>
      <c r="J223" s="2"/>
      <c r="K223" s="2"/>
      <c r="L223" s="123"/>
      <c r="M223" s="2"/>
      <c r="N223" s="2"/>
      <c r="O223" s="2"/>
      <c r="P223" s="2"/>
      <c r="Q223" s="2"/>
      <c r="R223" s="2"/>
      <c r="T223"/>
    </row>
    <row r="224" spans="2:20" s="33" customFormat="1">
      <c r="B224" s="2"/>
      <c r="C224" s="2"/>
      <c r="D224" s="2"/>
      <c r="E224" s="2"/>
      <c r="F224" s="123"/>
      <c r="G224" s="2"/>
      <c r="H224" s="2"/>
      <c r="I224" s="2"/>
      <c r="J224" s="2"/>
      <c r="K224" s="2"/>
      <c r="L224" s="123"/>
      <c r="M224" s="2"/>
      <c r="N224" s="2"/>
      <c r="O224" s="2"/>
      <c r="P224" s="2"/>
      <c r="Q224" s="2"/>
      <c r="R224" s="2"/>
      <c r="T224"/>
    </row>
    <row r="225" spans="2:20" s="33" customFormat="1">
      <c r="B225" s="2"/>
      <c r="C225" s="2"/>
      <c r="D225" s="2"/>
      <c r="E225" s="2"/>
      <c r="F225" s="123"/>
      <c r="G225" s="2"/>
      <c r="H225" s="2"/>
      <c r="I225" s="2"/>
      <c r="J225" s="2"/>
      <c r="K225" s="2"/>
      <c r="L225" s="123"/>
      <c r="M225" s="2"/>
      <c r="N225" s="2"/>
      <c r="O225" s="2"/>
      <c r="P225" s="2"/>
      <c r="Q225" s="2"/>
      <c r="R225" s="2"/>
      <c r="T225"/>
    </row>
    <row r="226" spans="2:20" s="33" customFormat="1">
      <c r="B226" s="2"/>
      <c r="C226" s="2"/>
      <c r="D226" s="2"/>
      <c r="E226" s="2"/>
      <c r="F226" s="123"/>
      <c r="G226" s="2"/>
      <c r="H226" s="2"/>
      <c r="I226" s="2"/>
      <c r="J226" s="2"/>
      <c r="K226" s="2"/>
      <c r="L226" s="123"/>
      <c r="M226" s="2"/>
      <c r="N226" s="2"/>
      <c r="O226" s="2"/>
      <c r="P226" s="2"/>
      <c r="Q226" s="2"/>
      <c r="R226" s="2"/>
      <c r="T226"/>
    </row>
    <row r="227" spans="2:20" s="33" customFormat="1">
      <c r="B227" s="2"/>
      <c r="C227" s="2"/>
      <c r="D227" s="2"/>
      <c r="E227" s="2"/>
      <c r="F227" s="123"/>
      <c r="G227" s="2"/>
      <c r="H227" s="2"/>
      <c r="I227" s="2"/>
      <c r="J227" s="2"/>
      <c r="K227" s="2"/>
      <c r="L227" s="123"/>
      <c r="M227" s="2"/>
      <c r="N227" s="2"/>
      <c r="O227" s="2"/>
      <c r="P227" s="2"/>
      <c r="Q227" s="2"/>
      <c r="R227" s="2"/>
      <c r="T227"/>
    </row>
    <row r="228" spans="2:20" s="33" customFormat="1">
      <c r="B228" s="2"/>
      <c r="C228" s="2"/>
      <c r="D228" s="2"/>
      <c r="E228" s="2"/>
      <c r="F228" s="123"/>
      <c r="G228" s="2"/>
      <c r="H228" s="2"/>
      <c r="I228" s="2"/>
      <c r="J228" s="2"/>
      <c r="K228" s="2"/>
      <c r="L228" s="123"/>
      <c r="M228" s="2"/>
      <c r="N228" s="2"/>
      <c r="O228" s="2"/>
      <c r="P228" s="2"/>
      <c r="Q228" s="2"/>
      <c r="R228" s="2"/>
      <c r="T228"/>
    </row>
    <row r="229" spans="2:20" s="33" customFormat="1">
      <c r="B229" s="2"/>
      <c r="C229" s="2"/>
      <c r="D229" s="2"/>
      <c r="E229" s="2"/>
      <c r="F229" s="123"/>
      <c r="G229" s="2"/>
      <c r="H229" s="2"/>
      <c r="I229" s="2"/>
      <c r="J229" s="2"/>
      <c r="K229" s="2"/>
      <c r="L229" s="123"/>
      <c r="M229" s="2"/>
      <c r="N229" s="2"/>
      <c r="O229" s="2"/>
      <c r="P229" s="2"/>
      <c r="Q229" s="2"/>
      <c r="R229" s="2"/>
      <c r="T229"/>
    </row>
    <row r="230" spans="2:20" s="33" customFormat="1">
      <c r="B230" s="2"/>
      <c r="C230" s="2"/>
      <c r="D230" s="2"/>
      <c r="E230" s="2"/>
      <c r="F230" s="123"/>
      <c r="G230" s="2"/>
      <c r="H230" s="2"/>
      <c r="I230" s="2"/>
      <c r="J230" s="2"/>
      <c r="K230" s="2"/>
      <c r="L230" s="123"/>
      <c r="M230" s="2"/>
      <c r="N230" s="2"/>
      <c r="O230" s="2"/>
      <c r="P230" s="2"/>
      <c r="Q230" s="2"/>
      <c r="R230" s="2"/>
      <c r="T230"/>
    </row>
    <row r="231" spans="2:20" s="33" customFormat="1">
      <c r="B231" s="2"/>
      <c r="C231" s="2"/>
      <c r="D231" s="2"/>
      <c r="E231" s="2"/>
      <c r="F231" s="123"/>
      <c r="G231" s="2"/>
      <c r="H231" s="2"/>
      <c r="I231" s="2"/>
      <c r="J231" s="2"/>
      <c r="K231" s="2"/>
      <c r="L231" s="123"/>
      <c r="M231" s="2"/>
      <c r="N231" s="2"/>
      <c r="O231" s="2"/>
      <c r="P231" s="2"/>
      <c r="Q231" s="2"/>
      <c r="R231" s="2"/>
      <c r="T231"/>
    </row>
    <row r="232" spans="2:20" s="33" customFormat="1">
      <c r="B232" s="2"/>
      <c r="C232" s="2"/>
      <c r="D232" s="2"/>
      <c r="E232" s="2"/>
      <c r="F232" s="123"/>
      <c r="G232" s="2"/>
      <c r="H232" s="2"/>
      <c r="I232" s="2"/>
      <c r="J232" s="2"/>
      <c r="K232" s="2"/>
      <c r="L232" s="123"/>
      <c r="M232" s="2"/>
      <c r="N232" s="2"/>
      <c r="O232" s="2"/>
      <c r="P232" s="2"/>
      <c r="Q232" s="2"/>
      <c r="R232" s="2"/>
      <c r="T232"/>
    </row>
    <row r="233" spans="2:20" s="33" customFormat="1">
      <c r="B233" s="2"/>
      <c r="C233" s="2"/>
      <c r="D233" s="2"/>
      <c r="E233" s="2"/>
      <c r="F233" s="123"/>
      <c r="G233" s="2"/>
      <c r="H233" s="2"/>
      <c r="I233" s="2"/>
      <c r="J233" s="2"/>
      <c r="K233" s="2"/>
      <c r="L233" s="123"/>
      <c r="M233" s="2"/>
      <c r="N233" s="2"/>
      <c r="O233" s="2"/>
      <c r="P233" s="2"/>
      <c r="Q233" s="2"/>
      <c r="R233" s="2"/>
      <c r="T233"/>
    </row>
    <row r="234" spans="2:20" s="33" customFormat="1">
      <c r="B234" s="2"/>
      <c r="C234" s="2"/>
      <c r="D234" s="2"/>
      <c r="E234" s="2"/>
      <c r="F234" s="123"/>
      <c r="G234" s="2"/>
      <c r="H234" s="2"/>
      <c r="I234" s="2"/>
      <c r="J234" s="2"/>
      <c r="K234" s="2"/>
      <c r="L234" s="123"/>
      <c r="M234" s="2"/>
      <c r="N234" s="2"/>
      <c r="O234" s="2"/>
      <c r="P234" s="2"/>
      <c r="Q234" s="2"/>
      <c r="R234" s="2"/>
      <c r="T234"/>
    </row>
    <row r="235" spans="2:20" s="33" customFormat="1">
      <c r="B235" s="2"/>
      <c r="C235" s="2"/>
      <c r="D235" s="2"/>
      <c r="E235" s="2"/>
      <c r="F235" s="123"/>
      <c r="G235" s="2"/>
      <c r="H235" s="2"/>
      <c r="I235" s="2"/>
      <c r="J235" s="2"/>
      <c r="K235" s="2"/>
      <c r="L235" s="123"/>
      <c r="M235" s="2"/>
      <c r="N235" s="2"/>
      <c r="O235" s="2"/>
      <c r="P235" s="2"/>
      <c r="Q235" s="2"/>
      <c r="R235" s="2"/>
      <c r="T235"/>
    </row>
    <row r="236" spans="2:20" s="33" customFormat="1">
      <c r="B236" s="2"/>
      <c r="C236" s="2"/>
      <c r="D236" s="2"/>
      <c r="E236" s="2"/>
      <c r="F236" s="123"/>
      <c r="G236" s="2"/>
      <c r="H236" s="2"/>
      <c r="I236" s="2"/>
      <c r="J236" s="2"/>
      <c r="K236" s="2"/>
      <c r="L236" s="123"/>
      <c r="M236" s="2"/>
      <c r="N236" s="2"/>
      <c r="O236" s="2"/>
      <c r="P236" s="2"/>
      <c r="Q236" s="2"/>
      <c r="R236" s="2"/>
      <c r="T236"/>
    </row>
    <row r="237" spans="2:20" s="33" customFormat="1">
      <c r="B237" s="2"/>
      <c r="C237" s="2"/>
      <c r="D237" s="2"/>
      <c r="E237" s="2"/>
      <c r="F237" s="123"/>
      <c r="G237" s="2"/>
      <c r="H237" s="2"/>
      <c r="I237" s="2"/>
      <c r="J237" s="2"/>
      <c r="K237" s="2"/>
      <c r="L237" s="123"/>
      <c r="M237" s="2"/>
      <c r="N237" s="2"/>
      <c r="O237" s="2"/>
      <c r="P237" s="2"/>
      <c r="Q237" s="2"/>
      <c r="R237" s="2"/>
      <c r="T237"/>
    </row>
    <row r="238" spans="2:20" s="33" customFormat="1">
      <c r="B238" s="2"/>
      <c r="C238" s="2"/>
      <c r="D238" s="2"/>
      <c r="E238" s="2"/>
      <c r="F238" s="123"/>
      <c r="G238" s="2"/>
      <c r="H238" s="2"/>
      <c r="I238" s="2"/>
      <c r="J238" s="2"/>
      <c r="K238" s="2"/>
      <c r="L238" s="123"/>
      <c r="M238" s="2"/>
      <c r="N238" s="2"/>
      <c r="O238" s="2"/>
      <c r="P238" s="2"/>
      <c r="Q238" s="2"/>
      <c r="R238" s="2"/>
      <c r="T238"/>
    </row>
    <row r="239" spans="2:20" s="33" customFormat="1">
      <c r="B239" s="2"/>
      <c r="C239" s="2"/>
      <c r="D239" s="2"/>
      <c r="E239" s="2"/>
      <c r="F239" s="123"/>
      <c r="G239" s="2"/>
      <c r="H239" s="2"/>
      <c r="I239" s="2"/>
      <c r="J239" s="2"/>
      <c r="K239" s="2"/>
      <c r="L239" s="123"/>
      <c r="M239" s="2"/>
      <c r="N239" s="2"/>
      <c r="O239" s="2"/>
      <c r="P239" s="2"/>
      <c r="Q239" s="2"/>
      <c r="R239" s="2"/>
      <c r="T239"/>
    </row>
    <row r="240" spans="2:20" s="33" customFormat="1">
      <c r="B240" s="2"/>
      <c r="C240" s="2"/>
      <c r="D240" s="2"/>
      <c r="E240" s="2"/>
      <c r="F240" s="123"/>
      <c r="G240" s="2"/>
      <c r="H240" s="2"/>
      <c r="I240" s="2"/>
      <c r="J240" s="2"/>
      <c r="K240" s="2"/>
      <c r="L240" s="123"/>
      <c r="M240" s="2"/>
      <c r="N240" s="2"/>
      <c r="O240" s="2"/>
      <c r="P240" s="2"/>
      <c r="Q240" s="2"/>
      <c r="R240" s="2"/>
      <c r="T240"/>
    </row>
    <row r="241" spans="2:20" s="33" customFormat="1">
      <c r="B241" s="2"/>
      <c r="C241" s="2"/>
      <c r="D241" s="2"/>
      <c r="E241" s="2"/>
      <c r="F241" s="123"/>
      <c r="G241" s="2"/>
      <c r="H241" s="2"/>
      <c r="I241" s="2"/>
      <c r="J241" s="2"/>
      <c r="K241" s="2"/>
      <c r="L241" s="123"/>
      <c r="M241" s="2"/>
      <c r="N241" s="2"/>
      <c r="O241" s="2"/>
      <c r="P241" s="2"/>
      <c r="Q241" s="2"/>
      <c r="R241" s="2"/>
      <c r="T241"/>
    </row>
    <row r="242" spans="2:20" s="33" customFormat="1">
      <c r="B242" s="2"/>
      <c r="C242" s="2"/>
      <c r="D242" s="2"/>
      <c r="E242" s="2"/>
      <c r="F242" s="123"/>
      <c r="G242" s="2"/>
      <c r="H242" s="2"/>
      <c r="I242" s="2"/>
      <c r="J242" s="2"/>
      <c r="K242" s="2"/>
      <c r="L242" s="123"/>
      <c r="M242" s="2"/>
      <c r="N242" s="2"/>
      <c r="O242" s="2"/>
      <c r="P242" s="2"/>
      <c r="Q242" s="2"/>
      <c r="R242" s="2"/>
      <c r="T242"/>
    </row>
    <row r="243" spans="2:20" s="33" customFormat="1">
      <c r="B243" s="2"/>
      <c r="C243" s="2"/>
      <c r="D243" s="2"/>
      <c r="E243" s="2"/>
      <c r="F243" s="123"/>
      <c r="G243" s="2"/>
      <c r="H243" s="2"/>
      <c r="I243" s="2"/>
      <c r="J243" s="2"/>
      <c r="K243" s="2"/>
      <c r="L243" s="123"/>
      <c r="M243" s="2"/>
      <c r="N243" s="2"/>
      <c r="O243" s="2"/>
      <c r="P243" s="2"/>
      <c r="Q243" s="2"/>
      <c r="R243" s="2"/>
      <c r="T243"/>
    </row>
    <row r="244" spans="2:20" s="33" customFormat="1">
      <c r="B244" s="2"/>
      <c r="C244" s="2"/>
      <c r="D244" s="2"/>
      <c r="E244" s="2"/>
      <c r="F244" s="123"/>
      <c r="G244" s="2"/>
      <c r="H244" s="2"/>
      <c r="I244" s="2"/>
      <c r="J244" s="2"/>
      <c r="K244" s="2"/>
      <c r="L244" s="123"/>
      <c r="M244" s="2"/>
      <c r="N244" s="2"/>
      <c r="O244" s="2"/>
      <c r="P244" s="2"/>
      <c r="Q244" s="2"/>
      <c r="R244" s="2"/>
      <c r="T244"/>
    </row>
    <row r="245" spans="2:20" s="33" customFormat="1">
      <c r="B245" s="2"/>
      <c r="C245" s="2"/>
      <c r="D245" s="2"/>
      <c r="E245" s="2"/>
      <c r="F245" s="123"/>
      <c r="G245" s="2"/>
      <c r="H245" s="2"/>
      <c r="I245" s="2"/>
      <c r="J245" s="2"/>
      <c r="K245" s="2"/>
      <c r="L245" s="123"/>
      <c r="M245" s="2"/>
      <c r="N245" s="2"/>
      <c r="O245" s="2"/>
      <c r="P245" s="2"/>
      <c r="Q245" s="2"/>
      <c r="R245" s="2"/>
      <c r="T245"/>
    </row>
    <row r="246" spans="2:20" s="33" customFormat="1">
      <c r="B246" s="2"/>
      <c r="C246" s="2"/>
      <c r="D246" s="2"/>
      <c r="E246" s="2"/>
      <c r="F246" s="123"/>
      <c r="G246" s="2"/>
      <c r="H246" s="2"/>
      <c r="I246" s="2"/>
      <c r="J246" s="2"/>
      <c r="K246" s="2"/>
      <c r="L246" s="123"/>
      <c r="M246" s="2"/>
      <c r="N246" s="2"/>
      <c r="O246" s="2"/>
      <c r="P246" s="2"/>
      <c r="Q246" s="2"/>
      <c r="R246" s="2"/>
      <c r="T246"/>
    </row>
    <row r="247" spans="2:20" s="33" customFormat="1">
      <c r="B247" s="2"/>
      <c r="C247" s="2"/>
      <c r="D247" s="2"/>
      <c r="E247" s="2"/>
      <c r="F247" s="123"/>
      <c r="G247" s="2"/>
      <c r="H247" s="2"/>
      <c r="I247" s="2"/>
      <c r="J247" s="2"/>
      <c r="K247" s="2"/>
      <c r="L247" s="123"/>
      <c r="M247" s="2"/>
      <c r="N247" s="2"/>
      <c r="O247" s="2"/>
      <c r="P247" s="2"/>
      <c r="Q247" s="2"/>
      <c r="R247" s="2"/>
      <c r="T247"/>
    </row>
    <row r="248" spans="2:20" s="33" customFormat="1">
      <c r="B248" s="2"/>
      <c r="C248" s="2"/>
      <c r="D248" s="2"/>
      <c r="E248" s="2"/>
      <c r="F248" s="123"/>
      <c r="G248" s="2"/>
      <c r="H248" s="2"/>
      <c r="I248" s="2"/>
      <c r="J248" s="2"/>
      <c r="K248" s="2"/>
      <c r="L248" s="123"/>
      <c r="M248" s="2"/>
      <c r="N248" s="2"/>
      <c r="O248" s="2"/>
      <c r="P248" s="2"/>
      <c r="Q248" s="2"/>
      <c r="R248" s="2"/>
      <c r="T248"/>
    </row>
    <row r="249" spans="2:20" s="33" customFormat="1">
      <c r="B249" s="2"/>
      <c r="C249" s="2"/>
      <c r="D249" s="2"/>
      <c r="E249" s="2"/>
      <c r="F249" s="123"/>
      <c r="G249" s="2"/>
      <c r="H249" s="2"/>
      <c r="I249" s="2"/>
      <c r="J249" s="2"/>
      <c r="K249" s="2"/>
      <c r="L249" s="123"/>
      <c r="M249" s="2"/>
      <c r="N249" s="2"/>
      <c r="O249" s="2"/>
      <c r="P249" s="2"/>
      <c r="Q249" s="2"/>
      <c r="R249" s="2"/>
      <c r="T249"/>
    </row>
    <row r="250" spans="2:20" s="33" customFormat="1">
      <c r="B250" s="2"/>
      <c r="C250" s="2"/>
      <c r="D250" s="2"/>
      <c r="E250" s="2"/>
      <c r="F250" s="123"/>
      <c r="G250" s="2"/>
      <c r="H250" s="2"/>
      <c r="I250" s="2"/>
      <c r="J250" s="2"/>
      <c r="K250" s="2"/>
      <c r="L250" s="123"/>
      <c r="M250" s="2"/>
      <c r="N250" s="2"/>
      <c r="O250" s="2"/>
      <c r="P250" s="2"/>
      <c r="Q250" s="2"/>
      <c r="R250" s="2"/>
      <c r="T250"/>
    </row>
    <row r="251" spans="2:20" s="33" customFormat="1">
      <c r="B251" s="2"/>
      <c r="C251" s="2"/>
      <c r="D251" s="2"/>
      <c r="E251" s="2"/>
      <c r="F251" s="123"/>
      <c r="G251" s="2"/>
      <c r="H251" s="2"/>
      <c r="I251" s="2"/>
      <c r="J251" s="2"/>
      <c r="K251" s="2"/>
      <c r="L251" s="123"/>
      <c r="M251" s="2"/>
      <c r="N251" s="2"/>
      <c r="O251" s="2"/>
      <c r="P251" s="2"/>
      <c r="Q251" s="2"/>
      <c r="R251" s="2"/>
      <c r="T251"/>
    </row>
    <row r="252" spans="2:20" s="33" customFormat="1">
      <c r="B252" s="2"/>
      <c r="C252" s="2"/>
      <c r="D252" s="2"/>
      <c r="E252" s="2"/>
      <c r="F252" s="123"/>
      <c r="G252" s="2"/>
      <c r="H252" s="2"/>
      <c r="I252" s="2"/>
      <c r="J252" s="2"/>
      <c r="K252" s="2"/>
      <c r="L252" s="123"/>
      <c r="M252" s="2"/>
      <c r="N252" s="2"/>
      <c r="O252" s="2"/>
      <c r="P252" s="2"/>
      <c r="Q252" s="2"/>
      <c r="R252" s="2"/>
      <c r="T252"/>
    </row>
    <row r="253" spans="2:20" s="33" customFormat="1">
      <c r="B253" s="2"/>
      <c r="C253" s="2"/>
      <c r="D253" s="2"/>
      <c r="E253" s="2"/>
      <c r="F253" s="123"/>
      <c r="G253" s="2"/>
      <c r="H253" s="2"/>
      <c r="I253" s="2"/>
      <c r="J253" s="2"/>
      <c r="K253" s="2"/>
      <c r="L253" s="123"/>
      <c r="M253" s="2"/>
      <c r="N253" s="2"/>
      <c r="O253" s="2"/>
      <c r="P253" s="2"/>
      <c r="Q253" s="2"/>
      <c r="R253" s="2"/>
      <c r="T253"/>
    </row>
    <row r="254" spans="2:20" s="33" customFormat="1">
      <c r="B254" s="2"/>
      <c r="C254" s="2"/>
      <c r="D254" s="2"/>
      <c r="E254" s="2"/>
      <c r="F254" s="123"/>
      <c r="G254" s="2"/>
      <c r="H254" s="2"/>
      <c r="I254" s="2"/>
      <c r="J254" s="2"/>
      <c r="K254" s="2"/>
      <c r="L254" s="123"/>
      <c r="M254" s="2"/>
      <c r="N254" s="2"/>
      <c r="O254" s="2"/>
      <c r="P254" s="2"/>
      <c r="Q254" s="2"/>
      <c r="R254" s="2"/>
      <c r="T254"/>
    </row>
    <row r="255" spans="2:20" s="33" customFormat="1">
      <c r="B255" s="2"/>
      <c r="C255" s="2"/>
      <c r="D255" s="2"/>
      <c r="E255" s="2"/>
      <c r="F255" s="123"/>
      <c r="G255" s="2"/>
      <c r="H255" s="2"/>
      <c r="I255" s="2"/>
      <c r="J255" s="2"/>
      <c r="K255" s="2"/>
      <c r="L255" s="123"/>
      <c r="M255" s="2"/>
      <c r="N255" s="2"/>
      <c r="O255" s="2"/>
      <c r="P255" s="2"/>
      <c r="Q255" s="2"/>
      <c r="R255" s="2"/>
      <c r="T255"/>
    </row>
    <row r="256" spans="2:20" s="33" customFormat="1">
      <c r="B256" s="2"/>
      <c r="C256" s="2"/>
      <c r="D256" s="2"/>
      <c r="E256" s="2"/>
      <c r="F256" s="123"/>
      <c r="G256" s="2"/>
      <c r="H256" s="2"/>
      <c r="I256" s="2"/>
      <c r="J256" s="2"/>
      <c r="K256" s="2"/>
      <c r="L256" s="123"/>
      <c r="M256" s="2"/>
      <c r="N256" s="2"/>
      <c r="O256" s="2"/>
      <c r="P256" s="2"/>
      <c r="Q256" s="2"/>
      <c r="R256" s="2"/>
      <c r="T256"/>
    </row>
    <row r="257" spans="2:20" s="33" customFormat="1">
      <c r="B257" s="2"/>
      <c r="C257" s="2"/>
      <c r="D257" s="2"/>
      <c r="E257" s="2"/>
      <c r="F257" s="123"/>
      <c r="G257" s="2"/>
      <c r="H257" s="2"/>
      <c r="I257" s="2"/>
      <c r="J257" s="2"/>
      <c r="K257" s="2"/>
      <c r="L257" s="123"/>
      <c r="M257" s="2"/>
      <c r="N257" s="2"/>
      <c r="O257" s="2"/>
      <c r="P257" s="2"/>
      <c r="Q257" s="2"/>
      <c r="R257" s="2"/>
      <c r="T257"/>
    </row>
    <row r="258" spans="2:20" s="33" customFormat="1">
      <c r="B258" s="2"/>
      <c r="C258" s="2"/>
      <c r="D258" s="2"/>
      <c r="E258" s="2"/>
      <c r="F258" s="123"/>
      <c r="G258" s="2"/>
      <c r="H258" s="2"/>
      <c r="I258" s="2"/>
      <c r="J258" s="2"/>
      <c r="K258" s="2"/>
      <c r="L258" s="123"/>
      <c r="M258" s="2"/>
      <c r="N258" s="2"/>
      <c r="O258" s="2"/>
      <c r="P258" s="2"/>
      <c r="Q258" s="2"/>
      <c r="R258" s="2"/>
      <c r="T258"/>
    </row>
    <row r="259" spans="2:20" s="33" customFormat="1">
      <c r="B259" s="2"/>
      <c r="C259" s="2"/>
      <c r="D259" s="2"/>
      <c r="E259" s="2"/>
      <c r="F259" s="123"/>
      <c r="G259" s="2"/>
      <c r="H259" s="2"/>
      <c r="I259" s="2"/>
      <c r="J259" s="2"/>
      <c r="K259" s="2"/>
      <c r="L259" s="123"/>
      <c r="M259" s="2"/>
      <c r="N259" s="2"/>
      <c r="O259" s="2"/>
      <c r="P259" s="2"/>
      <c r="Q259" s="2"/>
      <c r="R259" s="2"/>
      <c r="T259"/>
    </row>
    <row r="260" spans="2:20" s="33" customFormat="1">
      <c r="B260" s="2"/>
      <c r="C260" s="2"/>
      <c r="D260" s="2"/>
      <c r="E260" s="2"/>
      <c r="F260" s="123"/>
      <c r="G260" s="2"/>
      <c r="H260" s="2"/>
      <c r="I260" s="2"/>
      <c r="J260" s="2"/>
      <c r="K260" s="2"/>
      <c r="L260" s="123"/>
      <c r="M260" s="2"/>
      <c r="N260" s="2"/>
      <c r="O260" s="2"/>
      <c r="P260" s="2"/>
      <c r="Q260" s="2"/>
      <c r="R260" s="2"/>
      <c r="T260"/>
    </row>
    <row r="261" spans="2:20" s="33" customFormat="1">
      <c r="B261" s="2"/>
      <c r="C261" s="2"/>
      <c r="D261" s="2"/>
      <c r="E261" s="2"/>
      <c r="F261" s="123"/>
      <c r="G261" s="2"/>
      <c r="H261" s="2"/>
      <c r="I261" s="2"/>
      <c r="J261" s="2"/>
      <c r="K261" s="2"/>
      <c r="L261" s="123"/>
      <c r="M261" s="2"/>
      <c r="N261" s="2"/>
      <c r="O261" s="2"/>
      <c r="P261" s="2"/>
      <c r="Q261" s="2"/>
      <c r="R261" s="2"/>
      <c r="T261"/>
    </row>
    <row r="262" spans="2:20" s="33" customFormat="1">
      <c r="B262" s="2"/>
      <c r="C262" s="2"/>
      <c r="D262" s="2"/>
      <c r="E262" s="2"/>
      <c r="F262" s="123"/>
      <c r="G262" s="2"/>
      <c r="H262" s="2"/>
      <c r="I262" s="2"/>
      <c r="J262" s="2"/>
      <c r="K262" s="2"/>
      <c r="L262" s="123"/>
      <c r="M262" s="2"/>
      <c r="N262" s="2"/>
      <c r="O262" s="2"/>
      <c r="P262" s="2"/>
      <c r="Q262" s="2"/>
      <c r="R262" s="2"/>
      <c r="T262"/>
    </row>
    <row r="263" spans="2:20" s="33" customFormat="1">
      <c r="B263" s="2"/>
      <c r="C263" s="2"/>
      <c r="D263" s="2"/>
      <c r="E263" s="2"/>
      <c r="F263" s="123"/>
      <c r="G263" s="2"/>
      <c r="H263" s="2"/>
      <c r="I263" s="2"/>
      <c r="J263" s="2"/>
      <c r="K263" s="2"/>
      <c r="L263" s="123"/>
      <c r="M263" s="2"/>
      <c r="N263" s="2"/>
      <c r="O263" s="2"/>
      <c r="P263" s="2"/>
      <c r="Q263" s="2"/>
      <c r="R263" s="2"/>
      <c r="T263"/>
    </row>
    <row r="264" spans="2:20" s="33" customFormat="1">
      <c r="B264" s="2"/>
      <c r="C264" s="2"/>
      <c r="D264" s="2"/>
      <c r="E264" s="2"/>
      <c r="F264" s="123"/>
      <c r="G264" s="2"/>
      <c r="H264" s="2"/>
      <c r="I264" s="2"/>
      <c r="J264" s="2"/>
      <c r="K264" s="2"/>
      <c r="L264" s="123"/>
      <c r="M264" s="2"/>
      <c r="N264" s="2"/>
      <c r="O264" s="2"/>
      <c r="P264" s="2"/>
      <c r="Q264" s="2"/>
      <c r="R264" s="2"/>
      <c r="T264"/>
    </row>
    <row r="265" spans="2:20" s="33" customFormat="1">
      <c r="B265" s="2"/>
      <c r="C265" s="2"/>
      <c r="D265" s="2"/>
      <c r="E265" s="2"/>
      <c r="F265" s="123"/>
      <c r="G265" s="2"/>
      <c r="H265" s="2"/>
      <c r="I265" s="2"/>
      <c r="J265" s="2"/>
      <c r="K265" s="2"/>
      <c r="L265" s="123"/>
      <c r="M265" s="2"/>
      <c r="N265" s="2"/>
      <c r="O265" s="2"/>
      <c r="P265" s="2"/>
      <c r="Q265" s="2"/>
      <c r="R265" s="2"/>
      <c r="T265"/>
    </row>
    <row r="266" spans="2:20" s="33" customFormat="1">
      <c r="B266" s="2"/>
      <c r="C266" s="2"/>
      <c r="D266" s="2"/>
      <c r="E266" s="2"/>
      <c r="F266" s="123"/>
      <c r="G266" s="2"/>
      <c r="H266" s="2"/>
      <c r="I266" s="2"/>
      <c r="J266" s="2"/>
      <c r="K266" s="2"/>
      <c r="L266" s="123"/>
      <c r="M266" s="2"/>
      <c r="N266" s="2"/>
      <c r="O266" s="2"/>
      <c r="P266" s="2"/>
      <c r="Q266" s="2"/>
      <c r="R266" s="2"/>
      <c r="T266"/>
    </row>
  </sheetData>
  <mergeCells count="4">
    <mergeCell ref="C1:Q1"/>
    <mergeCell ref="C2:Q2"/>
    <mergeCell ref="H7:I7"/>
    <mergeCell ref="N7:O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L273"/>
  <sheetViews>
    <sheetView showGridLines="0" zoomScale="52" zoomScaleNormal="52" workbookViewId="0">
      <selection activeCell="I30" sqref="I30"/>
    </sheetView>
  </sheetViews>
  <sheetFormatPr baseColWidth="10" defaultRowHeight="15.5"/>
  <cols>
    <col min="1" max="1" width="3.6640625" customWidth="1"/>
    <col min="2" max="2" width="53.83203125" customWidth="1"/>
    <col min="3" max="3" width="12.1640625" customWidth="1"/>
    <col min="4" max="4" width="19.83203125" hidden="1" customWidth="1"/>
    <col min="5" max="5" width="21.6640625" hidden="1" customWidth="1"/>
    <col min="6" max="6" width="10.6640625" style="117"/>
    <col min="7" max="7" width="12.1640625" customWidth="1"/>
    <col min="8" max="8" width="25.1640625" customWidth="1"/>
    <col min="9" max="9" width="46.4140625" bestFit="1" customWidth="1"/>
    <col min="11" max="11" width="11.6640625" customWidth="1"/>
    <col min="12" max="12" width="18" style="33" customWidth="1"/>
  </cols>
  <sheetData>
    <row r="2" spans="2:12" ht="60.5" customHeight="1">
      <c r="F2" s="118"/>
      <c r="H2" s="89"/>
      <c r="L2"/>
    </row>
    <row r="3" spans="2:12" ht="16" thickBot="1">
      <c r="C3" s="1"/>
      <c r="D3" s="1"/>
      <c r="E3" s="1"/>
      <c r="F3" s="118"/>
      <c r="G3" s="1"/>
      <c r="H3" s="24">
        <v>340</v>
      </c>
      <c r="I3" s="1"/>
      <c r="L3"/>
    </row>
    <row r="4" spans="2:12" ht="26.5" thickBot="1">
      <c r="B4" s="208" t="s">
        <v>188</v>
      </c>
      <c r="C4" s="208"/>
      <c r="D4" s="208"/>
      <c r="E4" s="208"/>
      <c r="F4" s="208"/>
      <c r="G4" s="208"/>
      <c r="H4" s="208"/>
      <c r="I4" s="208"/>
      <c r="K4" s="190" t="s">
        <v>187</v>
      </c>
      <c r="L4"/>
    </row>
    <row r="5" spans="2:12" ht="26">
      <c r="B5" s="208"/>
      <c r="C5" s="208"/>
      <c r="D5" s="208"/>
      <c r="E5" s="208"/>
      <c r="F5" s="208"/>
      <c r="G5" s="208"/>
      <c r="H5" s="208"/>
      <c r="I5" s="208"/>
      <c r="L5"/>
    </row>
    <row r="6" spans="2:12" ht="18.5">
      <c r="B6" s="101"/>
      <c r="C6" s="101"/>
      <c r="D6" s="101"/>
      <c r="E6" s="101"/>
      <c r="F6" s="116"/>
      <c r="G6" s="100"/>
      <c r="H6" s="101"/>
      <c r="I6" s="100"/>
      <c r="L6"/>
    </row>
    <row r="7" spans="2:12" ht="28.5">
      <c r="B7" s="18"/>
      <c r="C7" s="17"/>
      <c r="D7" s="21" t="s">
        <v>84</v>
      </c>
      <c r="E7" s="22" t="s">
        <v>85</v>
      </c>
      <c r="F7" s="18"/>
      <c r="G7" s="115"/>
      <c r="H7" s="115" t="s">
        <v>119</v>
      </c>
      <c r="I7" s="17" t="s">
        <v>186</v>
      </c>
      <c r="L7"/>
    </row>
    <row r="8" spans="2:12">
      <c r="B8" s="13" t="s">
        <v>2</v>
      </c>
      <c r="C8" s="13" t="s">
        <v>1</v>
      </c>
      <c r="D8" s="23" t="s">
        <v>118</v>
      </c>
      <c r="E8" s="25" t="s">
        <v>118</v>
      </c>
      <c r="F8" s="13" t="s">
        <v>121</v>
      </c>
      <c r="G8" s="115" t="s">
        <v>1</v>
      </c>
      <c r="H8" s="115" t="s">
        <v>120</v>
      </c>
      <c r="I8" s="13" t="s">
        <v>122</v>
      </c>
      <c r="L8"/>
    </row>
    <row r="9" spans="2:12" s="107" customFormat="1" ht="28" customHeight="1">
      <c r="B9" s="103" t="s">
        <v>123</v>
      </c>
      <c r="C9" s="104"/>
      <c r="D9" s="104"/>
      <c r="E9" s="105"/>
      <c r="F9" s="119"/>
      <c r="G9" s="104"/>
      <c r="H9" s="106"/>
      <c r="I9" s="104"/>
    </row>
    <row r="10" spans="2:12" ht="18" customHeight="1">
      <c r="B10" s="10" t="s">
        <v>73</v>
      </c>
      <c r="C10" s="124" t="s">
        <v>7</v>
      </c>
      <c r="D10" s="124">
        <v>6</v>
      </c>
      <c r="E10" s="125">
        <v>1</v>
      </c>
      <c r="F10" s="126">
        <f>D10-(2*E10)</f>
        <v>4</v>
      </c>
      <c r="G10" s="6" t="s">
        <v>41</v>
      </c>
      <c r="H10" s="30"/>
      <c r="I10" s="183">
        <f>H10*F10</f>
        <v>0</v>
      </c>
      <c r="L10"/>
    </row>
    <row r="11" spans="2:12" ht="18" customHeight="1">
      <c r="B11" s="9" t="s">
        <v>74</v>
      </c>
      <c r="C11" s="127" t="s">
        <v>7</v>
      </c>
      <c r="D11" s="127">
        <v>4</v>
      </c>
      <c r="E11" s="128">
        <v>2</v>
      </c>
      <c r="F11" s="126">
        <f t="shared" ref="F11:F20" si="0">D11-(2*E11)</f>
        <v>0</v>
      </c>
      <c r="G11" s="7" t="s">
        <v>41</v>
      </c>
      <c r="H11" s="30"/>
      <c r="I11" s="183">
        <f t="shared" ref="I11:I23" si="1">H11*F11</f>
        <v>0</v>
      </c>
      <c r="L11"/>
    </row>
    <row r="12" spans="2:12" ht="18" customHeight="1">
      <c r="B12" s="10" t="s">
        <v>76</v>
      </c>
      <c r="C12" s="124" t="s">
        <v>7</v>
      </c>
      <c r="D12" s="124">
        <v>3</v>
      </c>
      <c r="E12" s="125">
        <v>0</v>
      </c>
      <c r="F12" s="126">
        <f t="shared" si="0"/>
        <v>3</v>
      </c>
      <c r="G12" s="6" t="s">
        <v>41</v>
      </c>
      <c r="H12" s="30"/>
      <c r="I12" s="183">
        <f t="shared" si="1"/>
        <v>0</v>
      </c>
      <c r="L12"/>
    </row>
    <row r="13" spans="2:12" ht="18" customHeight="1">
      <c r="B13" s="9" t="s">
        <v>75</v>
      </c>
      <c r="C13" s="127" t="s">
        <v>7</v>
      </c>
      <c r="D13" s="127">
        <v>6</v>
      </c>
      <c r="E13" s="128">
        <v>0</v>
      </c>
      <c r="F13" s="126">
        <f t="shared" si="0"/>
        <v>6</v>
      </c>
      <c r="G13" s="7" t="s">
        <v>41</v>
      </c>
      <c r="H13" s="30"/>
      <c r="I13" s="183">
        <f t="shared" si="1"/>
        <v>0</v>
      </c>
      <c r="L13"/>
    </row>
    <row r="14" spans="2:12" ht="18" customHeight="1">
      <c r="B14" s="10" t="s">
        <v>78</v>
      </c>
      <c r="C14" s="124" t="s">
        <v>7</v>
      </c>
      <c r="D14" s="124">
        <v>10</v>
      </c>
      <c r="E14" s="125">
        <v>1</v>
      </c>
      <c r="F14" s="126">
        <f t="shared" si="0"/>
        <v>8</v>
      </c>
      <c r="G14" s="6" t="s">
        <v>41</v>
      </c>
      <c r="H14" s="30"/>
      <c r="I14" s="183">
        <f t="shared" si="1"/>
        <v>0</v>
      </c>
      <c r="L14"/>
    </row>
    <row r="15" spans="2:12" ht="18" customHeight="1">
      <c r="B15" s="9" t="s">
        <v>79</v>
      </c>
      <c r="C15" s="127" t="s">
        <v>7</v>
      </c>
      <c r="D15" s="127">
        <v>6</v>
      </c>
      <c r="E15" s="128">
        <v>0</v>
      </c>
      <c r="F15" s="126">
        <f t="shared" si="0"/>
        <v>6</v>
      </c>
      <c r="G15" s="7" t="s">
        <v>41</v>
      </c>
      <c r="H15" s="30"/>
      <c r="I15" s="183">
        <f t="shared" si="1"/>
        <v>0</v>
      </c>
      <c r="L15"/>
    </row>
    <row r="16" spans="2:12" ht="18" customHeight="1">
      <c r="B16" s="10" t="s">
        <v>83</v>
      </c>
      <c r="C16" s="124" t="s">
        <v>7</v>
      </c>
      <c r="D16" s="124">
        <v>2</v>
      </c>
      <c r="E16" s="125">
        <v>0</v>
      </c>
      <c r="F16" s="126">
        <f t="shared" si="0"/>
        <v>2</v>
      </c>
      <c r="G16" s="6" t="s">
        <v>41</v>
      </c>
      <c r="H16" s="30"/>
      <c r="I16" s="183">
        <f t="shared" si="1"/>
        <v>0</v>
      </c>
      <c r="L16"/>
    </row>
    <row r="17" spans="2:12" ht="18" customHeight="1">
      <c r="B17" s="9" t="s">
        <v>82</v>
      </c>
      <c r="C17" s="127" t="s">
        <v>7</v>
      </c>
      <c r="D17" s="127">
        <v>4</v>
      </c>
      <c r="E17" s="128">
        <v>1</v>
      </c>
      <c r="F17" s="126">
        <f t="shared" si="0"/>
        <v>2</v>
      </c>
      <c r="G17" s="7" t="s">
        <v>41</v>
      </c>
      <c r="H17" s="30"/>
      <c r="I17" s="183">
        <f t="shared" si="1"/>
        <v>0</v>
      </c>
      <c r="L17"/>
    </row>
    <row r="18" spans="2:12" ht="18" customHeight="1">
      <c r="B18" s="10" t="s">
        <v>80</v>
      </c>
      <c r="C18" s="124" t="s">
        <v>7</v>
      </c>
      <c r="D18" s="124">
        <v>14</v>
      </c>
      <c r="E18" s="125">
        <v>2</v>
      </c>
      <c r="F18" s="126">
        <f t="shared" si="0"/>
        <v>10</v>
      </c>
      <c r="G18" s="6" t="s">
        <v>41</v>
      </c>
      <c r="H18" s="30"/>
      <c r="I18" s="183">
        <f t="shared" si="1"/>
        <v>0</v>
      </c>
      <c r="L18"/>
    </row>
    <row r="19" spans="2:12" ht="18" customHeight="1">
      <c r="B19" s="9" t="s">
        <v>81</v>
      </c>
      <c r="C19" s="127" t="s">
        <v>7</v>
      </c>
      <c r="D19" s="127">
        <v>80</v>
      </c>
      <c r="E19" s="128">
        <v>52</v>
      </c>
      <c r="F19" s="126">
        <f t="shared" si="0"/>
        <v>-24</v>
      </c>
      <c r="G19" s="7" t="s">
        <v>41</v>
      </c>
      <c r="H19" s="30"/>
      <c r="I19" s="183">
        <f t="shared" si="1"/>
        <v>0</v>
      </c>
      <c r="L19"/>
    </row>
    <row r="20" spans="2:12" ht="18" customHeight="1">
      <c r="B20" s="10" t="s">
        <v>77</v>
      </c>
      <c r="C20" s="124" t="s">
        <v>7</v>
      </c>
      <c r="D20" s="124">
        <v>45</v>
      </c>
      <c r="E20" s="125">
        <v>20</v>
      </c>
      <c r="F20" s="126">
        <f t="shared" si="0"/>
        <v>5</v>
      </c>
      <c r="G20" s="6" t="s">
        <v>41</v>
      </c>
      <c r="H20" s="30"/>
      <c r="I20" s="183">
        <f t="shared" si="1"/>
        <v>0</v>
      </c>
      <c r="L20"/>
    </row>
    <row r="21" spans="2:12" ht="18" customHeight="1">
      <c r="B21" s="9" t="s">
        <v>45</v>
      </c>
      <c r="C21" s="127" t="s">
        <v>10</v>
      </c>
      <c r="D21" s="127">
        <v>1200</v>
      </c>
      <c r="E21" s="128">
        <v>400</v>
      </c>
      <c r="F21" s="126">
        <f>D21-(2*E21)</f>
        <v>400</v>
      </c>
      <c r="G21" s="7" t="s">
        <v>42</v>
      </c>
      <c r="H21" s="30"/>
      <c r="I21" s="183">
        <f t="shared" si="1"/>
        <v>0</v>
      </c>
      <c r="L21"/>
    </row>
    <row r="22" spans="2:12" ht="18" customHeight="1">
      <c r="B22" s="158" t="s">
        <v>92</v>
      </c>
      <c r="C22" s="193" t="s">
        <v>94</v>
      </c>
      <c r="D22" s="159">
        <v>7000</v>
      </c>
      <c r="E22" s="159">
        <v>1296</v>
      </c>
      <c r="F22" s="159">
        <v>3000</v>
      </c>
      <c r="G22" s="160" t="s">
        <v>155</v>
      </c>
      <c r="H22" s="30"/>
      <c r="I22" s="183">
        <f t="shared" si="1"/>
        <v>0</v>
      </c>
      <c r="L22"/>
    </row>
    <row r="23" spans="2:12" ht="18" customHeight="1" thickBot="1">
      <c r="B23" s="161" t="s">
        <v>93</v>
      </c>
      <c r="C23" s="194"/>
      <c r="D23" s="159">
        <v>7000</v>
      </c>
      <c r="E23" s="159">
        <v>1296</v>
      </c>
      <c r="F23" s="159">
        <v>3000</v>
      </c>
      <c r="G23" s="162" t="s">
        <v>155</v>
      </c>
      <c r="H23" s="30"/>
      <c r="I23" s="183">
        <f t="shared" si="1"/>
        <v>0</v>
      </c>
      <c r="L23"/>
    </row>
    <row r="24" spans="2:12" s="102" customFormat="1" ht="18" customHeight="1" thickBot="1">
      <c r="B24" s="108" t="s">
        <v>55</v>
      </c>
      <c r="C24" s="129"/>
      <c r="D24" s="130"/>
      <c r="E24" s="130"/>
      <c r="F24" s="131"/>
      <c r="G24" s="112"/>
      <c r="H24" s="154"/>
      <c r="I24" s="186">
        <f>SUM(I10:I23)</f>
        <v>0</v>
      </c>
    </row>
    <row r="25" spans="2:12" s="107" customFormat="1" ht="28" customHeight="1">
      <c r="B25" s="103" t="s">
        <v>24</v>
      </c>
      <c r="C25" s="132"/>
      <c r="D25" s="132"/>
      <c r="E25" s="133"/>
      <c r="F25" s="134"/>
      <c r="G25" s="104"/>
      <c r="H25" s="106"/>
      <c r="I25" s="104"/>
    </row>
    <row r="26" spans="2:12" ht="18" customHeight="1">
      <c r="B26" s="10" t="s">
        <v>137</v>
      </c>
      <c r="C26" s="124" t="s">
        <v>7</v>
      </c>
      <c r="D26" s="124">
        <v>16</v>
      </c>
      <c r="E26" s="135">
        <v>4</v>
      </c>
      <c r="F26" s="126">
        <f>D26-(2*E26)</f>
        <v>8</v>
      </c>
      <c r="G26" s="6" t="s">
        <v>41</v>
      </c>
      <c r="H26" s="30"/>
      <c r="I26" s="183">
        <f>H26*F26</f>
        <v>0</v>
      </c>
      <c r="L26"/>
    </row>
    <row r="27" spans="2:12" ht="18" customHeight="1">
      <c r="B27" s="9" t="s">
        <v>134</v>
      </c>
      <c r="C27" s="127" t="s">
        <v>7</v>
      </c>
      <c r="D27" s="127">
        <v>16</v>
      </c>
      <c r="E27" s="136">
        <v>4</v>
      </c>
      <c r="F27" s="126">
        <f t="shared" ref="F27:F42" si="2">D27-(2*E27)</f>
        <v>8</v>
      </c>
      <c r="G27" s="7" t="s">
        <v>41</v>
      </c>
      <c r="H27" s="30"/>
      <c r="I27" s="183">
        <f>F27*H27</f>
        <v>0</v>
      </c>
      <c r="L27"/>
    </row>
    <row r="28" spans="2:12" ht="18" customHeight="1">
      <c r="B28" s="10" t="s">
        <v>135</v>
      </c>
      <c r="C28" s="124" t="s">
        <v>7</v>
      </c>
      <c r="D28" s="124">
        <v>16</v>
      </c>
      <c r="E28" s="135">
        <v>4</v>
      </c>
      <c r="F28" s="126">
        <f t="shared" si="2"/>
        <v>8</v>
      </c>
      <c r="G28" s="6" t="s">
        <v>41</v>
      </c>
      <c r="H28" s="30"/>
      <c r="I28" s="183">
        <f>F28*H28</f>
        <v>0</v>
      </c>
      <c r="L28"/>
    </row>
    <row r="29" spans="2:12" ht="18" customHeight="1">
      <c r="B29" s="9" t="s">
        <v>136</v>
      </c>
      <c r="C29" s="127" t="s">
        <v>7</v>
      </c>
      <c r="D29" s="127">
        <v>16</v>
      </c>
      <c r="E29" s="136">
        <v>4</v>
      </c>
      <c r="F29" s="126">
        <f t="shared" si="2"/>
        <v>8</v>
      </c>
      <c r="G29" s="7" t="s">
        <v>41</v>
      </c>
      <c r="H29" s="30"/>
      <c r="I29" s="183">
        <f>F29*H29</f>
        <v>0</v>
      </c>
      <c r="L29"/>
    </row>
    <row r="30" spans="2:12" ht="18" customHeight="1">
      <c r="B30" s="10" t="s">
        <v>34</v>
      </c>
      <c r="C30" s="124" t="s">
        <v>7</v>
      </c>
      <c r="D30" s="124">
        <v>16</v>
      </c>
      <c r="E30" s="135">
        <v>4</v>
      </c>
      <c r="F30" s="126">
        <f t="shared" si="2"/>
        <v>8</v>
      </c>
      <c r="G30" s="6" t="s">
        <v>41</v>
      </c>
      <c r="H30" s="30"/>
      <c r="I30" s="183">
        <f>H30*F30</f>
        <v>0</v>
      </c>
      <c r="L30"/>
    </row>
    <row r="31" spans="2:12" ht="18" customHeight="1">
      <c r="B31" s="9" t="s">
        <v>33</v>
      </c>
      <c r="C31" s="127" t="s">
        <v>133</v>
      </c>
      <c r="D31" s="127">
        <v>40</v>
      </c>
      <c r="E31" s="136">
        <v>10</v>
      </c>
      <c r="F31" s="126">
        <f t="shared" si="2"/>
        <v>20</v>
      </c>
      <c r="G31" s="7" t="s">
        <v>133</v>
      </c>
      <c r="H31" s="30"/>
      <c r="I31" s="183">
        <f t="shared" ref="I31:I42" si="3">H31*F31</f>
        <v>0</v>
      </c>
      <c r="L31"/>
    </row>
    <row r="32" spans="2:12" ht="18" customHeight="1">
      <c r="B32" s="10" t="s">
        <v>3</v>
      </c>
      <c r="C32" s="124" t="s">
        <v>7</v>
      </c>
      <c r="D32" s="124">
        <v>7</v>
      </c>
      <c r="E32" s="135">
        <v>2</v>
      </c>
      <c r="F32" s="126">
        <f t="shared" si="2"/>
        <v>3</v>
      </c>
      <c r="G32" s="6" t="s">
        <v>41</v>
      </c>
      <c r="H32" s="30"/>
      <c r="I32" s="183">
        <f t="shared" si="3"/>
        <v>0</v>
      </c>
      <c r="L32"/>
    </row>
    <row r="33" spans="2:12" ht="18" customHeight="1">
      <c r="B33" s="9" t="s">
        <v>4</v>
      </c>
      <c r="C33" s="127" t="s">
        <v>7</v>
      </c>
      <c r="D33" s="127">
        <v>10</v>
      </c>
      <c r="E33" s="136">
        <v>2</v>
      </c>
      <c r="F33" s="126">
        <f t="shared" si="2"/>
        <v>6</v>
      </c>
      <c r="G33" s="7" t="s">
        <v>41</v>
      </c>
      <c r="H33" s="30"/>
      <c r="I33" s="183">
        <f t="shared" si="3"/>
        <v>0</v>
      </c>
      <c r="L33"/>
    </row>
    <row r="34" spans="2:12" ht="18" customHeight="1">
      <c r="B34" s="10" t="s">
        <v>132</v>
      </c>
      <c r="C34" s="124" t="s">
        <v>7</v>
      </c>
      <c r="D34" s="124">
        <v>10</v>
      </c>
      <c r="E34" s="135">
        <v>2</v>
      </c>
      <c r="F34" s="126">
        <f t="shared" si="2"/>
        <v>6</v>
      </c>
      <c r="G34" s="6" t="s">
        <v>41</v>
      </c>
      <c r="H34" s="30"/>
      <c r="I34" s="183">
        <f t="shared" si="3"/>
        <v>0</v>
      </c>
      <c r="L34"/>
    </row>
    <row r="35" spans="2:12" ht="18" customHeight="1">
      <c r="B35" s="9" t="s">
        <v>20</v>
      </c>
      <c r="C35" s="127" t="s">
        <v>7</v>
      </c>
      <c r="D35" s="127">
        <v>14</v>
      </c>
      <c r="E35" s="136">
        <v>4</v>
      </c>
      <c r="F35" s="126">
        <f t="shared" si="2"/>
        <v>6</v>
      </c>
      <c r="G35" s="7" t="s">
        <v>41</v>
      </c>
      <c r="H35" s="30"/>
      <c r="I35" s="183">
        <f t="shared" si="3"/>
        <v>0</v>
      </c>
      <c r="L35"/>
    </row>
    <row r="36" spans="2:12" ht="18" customHeight="1">
      <c r="B36" s="10" t="s">
        <v>16</v>
      </c>
      <c r="C36" s="124" t="s">
        <v>6</v>
      </c>
      <c r="D36" s="124">
        <v>9</v>
      </c>
      <c r="E36" s="135">
        <v>2</v>
      </c>
      <c r="F36" s="126">
        <f t="shared" si="2"/>
        <v>5</v>
      </c>
      <c r="G36" s="6" t="s">
        <v>41</v>
      </c>
      <c r="H36" s="30"/>
      <c r="I36" s="183">
        <f t="shared" si="3"/>
        <v>0</v>
      </c>
      <c r="L36"/>
    </row>
    <row r="37" spans="2:12" ht="18" customHeight="1">
      <c r="B37" s="9" t="s">
        <v>18</v>
      </c>
      <c r="C37" s="127" t="s">
        <v>8</v>
      </c>
      <c r="D37" s="127">
        <v>300</v>
      </c>
      <c r="E37" s="136">
        <v>60</v>
      </c>
      <c r="F37" s="126">
        <f t="shared" si="2"/>
        <v>180</v>
      </c>
      <c r="G37" s="7" t="s">
        <v>8</v>
      </c>
      <c r="H37" s="30"/>
      <c r="I37" s="183">
        <f t="shared" si="3"/>
        <v>0</v>
      </c>
      <c r="L37"/>
    </row>
    <row r="38" spans="2:12" ht="18" customHeight="1">
      <c r="B38" s="10" t="s">
        <v>17</v>
      </c>
      <c r="C38" s="124" t="s">
        <v>7</v>
      </c>
      <c r="D38" s="124">
        <v>12</v>
      </c>
      <c r="E38" s="135">
        <v>2</v>
      </c>
      <c r="F38" s="126">
        <f t="shared" si="2"/>
        <v>8</v>
      </c>
      <c r="G38" s="6" t="s">
        <v>41</v>
      </c>
      <c r="H38" s="30"/>
      <c r="I38" s="183">
        <f t="shared" si="3"/>
        <v>0</v>
      </c>
      <c r="L38"/>
    </row>
    <row r="39" spans="2:12" ht="18" customHeight="1">
      <c r="B39" s="9" t="s">
        <v>19</v>
      </c>
      <c r="C39" s="127" t="s">
        <v>7</v>
      </c>
      <c r="D39" s="127">
        <v>20</v>
      </c>
      <c r="E39" s="136">
        <v>4</v>
      </c>
      <c r="F39" s="126">
        <f t="shared" si="2"/>
        <v>12</v>
      </c>
      <c r="G39" s="7" t="s">
        <v>41</v>
      </c>
      <c r="H39" s="30"/>
      <c r="I39" s="183">
        <f t="shared" si="3"/>
        <v>0</v>
      </c>
      <c r="L39"/>
    </row>
    <row r="40" spans="2:12" ht="18" customHeight="1">
      <c r="B40" s="10" t="s">
        <v>5</v>
      </c>
      <c r="C40" s="124" t="s">
        <v>9</v>
      </c>
      <c r="D40" s="124">
        <v>18</v>
      </c>
      <c r="E40" s="135">
        <v>4</v>
      </c>
      <c r="F40" s="126">
        <f t="shared" si="2"/>
        <v>10</v>
      </c>
      <c r="G40" s="6" t="s">
        <v>9</v>
      </c>
      <c r="H40" s="30"/>
      <c r="I40" s="183">
        <f t="shared" si="3"/>
        <v>0</v>
      </c>
      <c r="L40"/>
    </row>
    <row r="41" spans="2:12" ht="18" customHeight="1">
      <c r="B41" s="9" t="s">
        <v>129</v>
      </c>
      <c r="C41" s="127" t="s">
        <v>8</v>
      </c>
      <c r="D41" s="127">
        <v>210</v>
      </c>
      <c r="E41" s="136">
        <v>60</v>
      </c>
      <c r="F41" s="126">
        <f t="shared" si="2"/>
        <v>90</v>
      </c>
      <c r="G41" s="7" t="s">
        <v>8</v>
      </c>
      <c r="H41" s="30"/>
      <c r="I41" s="183">
        <f t="shared" si="3"/>
        <v>0</v>
      </c>
      <c r="L41"/>
    </row>
    <row r="42" spans="2:12" ht="18" customHeight="1" thickBot="1">
      <c r="B42" s="10" t="s">
        <v>130</v>
      </c>
      <c r="C42" s="124"/>
      <c r="D42" s="124">
        <v>8</v>
      </c>
      <c r="E42" s="135">
        <v>4</v>
      </c>
      <c r="F42" s="126">
        <f t="shared" si="2"/>
        <v>0</v>
      </c>
      <c r="G42" s="6" t="s">
        <v>41</v>
      </c>
      <c r="H42" s="30"/>
      <c r="I42" s="184">
        <f t="shared" si="3"/>
        <v>0</v>
      </c>
      <c r="L42"/>
    </row>
    <row r="43" spans="2:12" s="102" customFormat="1" ht="18" customHeight="1" thickBot="1">
      <c r="B43" s="108" t="s">
        <v>21</v>
      </c>
      <c r="C43" s="129"/>
      <c r="D43" s="130"/>
      <c r="E43" s="130"/>
      <c r="F43" s="137"/>
      <c r="G43" s="112"/>
      <c r="H43" s="180"/>
      <c r="I43" s="186">
        <f>SUM(I26:I42)</f>
        <v>0</v>
      </c>
    </row>
    <row r="44" spans="2:12" s="107" customFormat="1" ht="28" customHeight="1">
      <c r="B44" s="103" t="s">
        <v>23</v>
      </c>
      <c r="C44" s="132"/>
      <c r="D44" s="132"/>
      <c r="E44" s="133"/>
      <c r="F44" s="134"/>
      <c r="G44" s="104"/>
      <c r="H44" s="106"/>
      <c r="I44" s="185"/>
    </row>
    <row r="45" spans="2:12" ht="18" customHeight="1">
      <c r="B45" s="9" t="s">
        <v>131</v>
      </c>
      <c r="C45" s="127" t="s">
        <v>10</v>
      </c>
      <c r="D45" s="127">
        <v>560</v>
      </c>
      <c r="E45" s="138">
        <v>224</v>
      </c>
      <c r="F45" s="126">
        <f>D45-(2*E45)</f>
        <v>112</v>
      </c>
      <c r="G45" s="7" t="s">
        <v>10</v>
      </c>
      <c r="H45" s="31"/>
      <c r="I45" s="183">
        <f>H45*F45</f>
        <v>0</v>
      </c>
      <c r="L45"/>
    </row>
    <row r="46" spans="2:12" ht="18" customHeight="1">
      <c r="B46" s="10" t="s">
        <v>11</v>
      </c>
      <c r="C46" s="124" t="s">
        <v>7</v>
      </c>
      <c r="D46" s="124">
        <v>32</v>
      </c>
      <c r="E46" s="139">
        <v>10</v>
      </c>
      <c r="F46" s="126">
        <f t="shared" ref="F46:F77" si="4">D46-(2*E46)</f>
        <v>12</v>
      </c>
      <c r="G46" s="6" t="s">
        <v>41</v>
      </c>
      <c r="H46" s="31"/>
      <c r="I46" s="183">
        <f t="shared" ref="I46:I60" si="5">H46*F46</f>
        <v>0</v>
      </c>
      <c r="L46"/>
    </row>
    <row r="47" spans="2:12" ht="18" customHeight="1">
      <c r="B47" s="9" t="s">
        <v>12</v>
      </c>
      <c r="C47" s="127" t="s">
        <v>7</v>
      </c>
      <c r="D47" s="127">
        <v>4</v>
      </c>
      <c r="E47" s="138">
        <v>2</v>
      </c>
      <c r="F47" s="126">
        <f t="shared" si="4"/>
        <v>0</v>
      </c>
      <c r="G47" s="7" t="s">
        <v>41</v>
      </c>
      <c r="H47" s="31"/>
      <c r="I47" s="183">
        <f t="shared" si="5"/>
        <v>0</v>
      </c>
      <c r="L47"/>
    </row>
    <row r="48" spans="2:12" ht="18" customHeight="1">
      <c r="B48" s="10" t="s">
        <v>13</v>
      </c>
      <c r="C48" s="124" t="s">
        <v>7</v>
      </c>
      <c r="D48" s="124">
        <v>40</v>
      </c>
      <c r="E48" s="139">
        <v>12</v>
      </c>
      <c r="F48" s="126">
        <f t="shared" si="4"/>
        <v>16</v>
      </c>
      <c r="G48" s="6" t="s">
        <v>41</v>
      </c>
      <c r="H48" s="31"/>
      <c r="I48" s="183">
        <f t="shared" si="5"/>
        <v>0</v>
      </c>
      <c r="L48"/>
    </row>
    <row r="49" spans="2:12" ht="18" customHeight="1">
      <c r="B49" s="9" t="s">
        <v>14</v>
      </c>
      <c r="C49" s="127" t="s">
        <v>15</v>
      </c>
      <c r="D49" s="127">
        <v>28</v>
      </c>
      <c r="E49" s="138">
        <v>6</v>
      </c>
      <c r="F49" s="126">
        <f t="shared" si="4"/>
        <v>16</v>
      </c>
      <c r="G49" s="7" t="s">
        <v>15</v>
      </c>
      <c r="H49" s="31"/>
      <c r="I49" s="183">
        <f t="shared" si="5"/>
        <v>0</v>
      </c>
      <c r="L49"/>
    </row>
    <row r="50" spans="2:12" ht="18" customHeight="1">
      <c r="B50" s="10" t="s">
        <v>138</v>
      </c>
      <c r="C50" s="124" t="s">
        <v>7</v>
      </c>
      <c r="D50" s="124">
        <v>28</v>
      </c>
      <c r="E50" s="139">
        <v>6</v>
      </c>
      <c r="F50" s="126">
        <f t="shared" si="4"/>
        <v>16</v>
      </c>
      <c r="G50" s="6" t="s">
        <v>41</v>
      </c>
      <c r="H50" s="31"/>
      <c r="I50" s="183">
        <f t="shared" si="5"/>
        <v>0</v>
      </c>
      <c r="L50"/>
    </row>
    <row r="51" spans="2:12" ht="18" customHeight="1">
      <c r="B51" s="9" t="s">
        <v>26</v>
      </c>
      <c r="C51" s="127" t="s">
        <v>7</v>
      </c>
      <c r="D51" s="127">
        <v>28</v>
      </c>
      <c r="E51" s="138">
        <v>6</v>
      </c>
      <c r="F51" s="126">
        <f t="shared" si="4"/>
        <v>16</v>
      </c>
      <c r="G51" s="7" t="s">
        <v>41</v>
      </c>
      <c r="H51" s="31"/>
      <c r="I51" s="183">
        <f t="shared" si="5"/>
        <v>0</v>
      </c>
      <c r="L51"/>
    </row>
    <row r="52" spans="2:12" ht="18" customHeight="1">
      <c r="B52" s="10" t="s">
        <v>27</v>
      </c>
      <c r="C52" s="124" t="s">
        <v>7</v>
      </c>
      <c r="D52" s="124">
        <v>28</v>
      </c>
      <c r="E52" s="139">
        <v>6</v>
      </c>
      <c r="F52" s="126">
        <f t="shared" si="4"/>
        <v>16</v>
      </c>
      <c r="G52" s="6" t="s">
        <v>41</v>
      </c>
      <c r="H52" s="30"/>
      <c r="I52" s="183">
        <f t="shared" si="5"/>
        <v>0</v>
      </c>
      <c r="L52"/>
    </row>
    <row r="53" spans="2:12" ht="18" customHeight="1">
      <c r="B53" s="9" t="s">
        <v>139</v>
      </c>
      <c r="C53" s="127" t="s">
        <v>7</v>
      </c>
      <c r="D53" s="127">
        <v>28</v>
      </c>
      <c r="E53" s="138">
        <v>6</v>
      </c>
      <c r="F53" s="126">
        <f t="shared" si="4"/>
        <v>16</v>
      </c>
      <c r="G53" s="7" t="s">
        <v>41</v>
      </c>
      <c r="H53" s="30"/>
      <c r="I53" s="183">
        <f t="shared" si="5"/>
        <v>0</v>
      </c>
      <c r="L53"/>
    </row>
    <row r="54" spans="2:12" ht="18" customHeight="1">
      <c r="B54" s="10" t="s">
        <v>140</v>
      </c>
      <c r="C54" s="124" t="s">
        <v>7</v>
      </c>
      <c r="D54" s="124">
        <v>16</v>
      </c>
      <c r="E54" s="139">
        <v>6</v>
      </c>
      <c r="F54" s="126">
        <f t="shared" si="4"/>
        <v>4</v>
      </c>
      <c r="G54" s="6" t="s">
        <v>41</v>
      </c>
      <c r="H54" s="30"/>
      <c r="I54" s="183">
        <f t="shared" si="5"/>
        <v>0</v>
      </c>
      <c r="L54"/>
    </row>
    <row r="55" spans="2:12" ht="18" customHeight="1">
      <c r="B55" s="9" t="s">
        <v>28</v>
      </c>
      <c r="C55" s="127" t="s">
        <v>7</v>
      </c>
      <c r="D55" s="127">
        <v>10</v>
      </c>
      <c r="E55" s="138">
        <v>6</v>
      </c>
      <c r="F55" s="126">
        <f t="shared" si="4"/>
        <v>-2</v>
      </c>
      <c r="G55" s="7" t="s">
        <v>41</v>
      </c>
      <c r="H55" s="30"/>
      <c r="I55" s="183">
        <f t="shared" si="5"/>
        <v>0</v>
      </c>
      <c r="L55"/>
    </row>
    <row r="56" spans="2:12" ht="18" customHeight="1">
      <c r="B56" s="10" t="s">
        <v>29</v>
      </c>
      <c r="C56" s="124" t="s">
        <v>7</v>
      </c>
      <c r="D56" s="124">
        <v>10</v>
      </c>
      <c r="E56" s="139">
        <v>6</v>
      </c>
      <c r="F56" s="126">
        <f t="shared" si="4"/>
        <v>-2</v>
      </c>
      <c r="G56" s="6" t="s">
        <v>41</v>
      </c>
      <c r="H56" s="30"/>
      <c r="I56" s="183">
        <f t="shared" si="5"/>
        <v>0</v>
      </c>
      <c r="L56"/>
    </row>
    <row r="57" spans="2:12" ht="18" customHeight="1">
      <c r="B57" s="9" t="s">
        <v>30</v>
      </c>
      <c r="C57" s="127" t="s">
        <v>7</v>
      </c>
      <c r="D57" s="127">
        <v>4</v>
      </c>
      <c r="E57" s="138">
        <v>1</v>
      </c>
      <c r="F57" s="126">
        <f t="shared" si="4"/>
        <v>2</v>
      </c>
      <c r="G57" s="7" t="s">
        <v>41</v>
      </c>
      <c r="H57" s="30"/>
      <c r="I57" s="183">
        <f t="shared" si="5"/>
        <v>0</v>
      </c>
      <c r="L57"/>
    </row>
    <row r="58" spans="2:12" ht="18" customHeight="1">
      <c r="B58" s="10" t="s">
        <v>31</v>
      </c>
      <c r="C58" s="124" t="s">
        <v>7</v>
      </c>
      <c r="D58" s="124">
        <v>4</v>
      </c>
      <c r="E58" s="139">
        <v>1</v>
      </c>
      <c r="F58" s="126">
        <f t="shared" si="4"/>
        <v>2</v>
      </c>
      <c r="G58" s="6" t="s">
        <v>41</v>
      </c>
      <c r="H58" s="30"/>
      <c r="I58" s="183">
        <f t="shared" si="5"/>
        <v>0</v>
      </c>
      <c r="L58"/>
    </row>
    <row r="59" spans="2:12" ht="18" customHeight="1">
      <c r="B59" s="9" t="s">
        <v>32</v>
      </c>
      <c r="C59" s="127" t="s">
        <v>7</v>
      </c>
      <c r="D59" s="127">
        <v>4</v>
      </c>
      <c r="E59" s="138">
        <v>1</v>
      </c>
      <c r="F59" s="126">
        <f t="shared" si="4"/>
        <v>2</v>
      </c>
      <c r="G59" s="7" t="s">
        <v>41</v>
      </c>
      <c r="H59" s="30"/>
      <c r="I59" s="183">
        <f t="shared" si="5"/>
        <v>0</v>
      </c>
      <c r="L59"/>
    </row>
    <row r="60" spans="2:12" ht="18" customHeight="1" thickBot="1">
      <c r="B60" s="10" t="s">
        <v>33</v>
      </c>
      <c r="C60" s="124" t="s">
        <v>133</v>
      </c>
      <c r="D60" s="124">
        <v>120</v>
      </c>
      <c r="E60" s="139">
        <v>20</v>
      </c>
      <c r="F60" s="126">
        <f t="shared" si="4"/>
        <v>80</v>
      </c>
      <c r="G60" s="6" t="s">
        <v>133</v>
      </c>
      <c r="H60" s="30"/>
      <c r="I60" s="184">
        <f t="shared" si="5"/>
        <v>0</v>
      </c>
      <c r="L60"/>
    </row>
    <row r="61" spans="2:12" s="102" customFormat="1" ht="18" customHeight="1" thickBot="1">
      <c r="B61" s="108" t="s">
        <v>22</v>
      </c>
      <c r="C61" s="129"/>
      <c r="D61" s="130"/>
      <c r="E61" s="130"/>
      <c r="F61" s="113"/>
      <c r="G61" s="113"/>
      <c r="H61" s="178"/>
      <c r="I61" s="187">
        <f>SUM(I45:I60)</f>
        <v>0</v>
      </c>
    </row>
    <row r="62" spans="2:12" s="107" customFormat="1" ht="28" customHeight="1">
      <c r="B62" s="103" t="s">
        <v>25</v>
      </c>
      <c r="C62" s="132"/>
      <c r="D62" s="132"/>
      <c r="E62" s="133"/>
      <c r="F62" s="134"/>
      <c r="G62" s="104"/>
      <c r="H62" s="106"/>
      <c r="I62" s="185"/>
    </row>
    <row r="63" spans="2:12" ht="18" customHeight="1" thickBot="1">
      <c r="B63" s="10" t="s">
        <v>156</v>
      </c>
      <c r="C63" s="151" t="s">
        <v>41</v>
      </c>
      <c r="D63" s="124">
        <v>1</v>
      </c>
      <c r="E63" s="125">
        <v>0</v>
      </c>
      <c r="F63" s="126">
        <f t="shared" si="4"/>
        <v>1</v>
      </c>
      <c r="G63" s="6" t="s">
        <v>41</v>
      </c>
      <c r="H63" s="30"/>
      <c r="I63" s="183">
        <f t="shared" ref="I63:I77" si="6">H63*F63</f>
        <v>0</v>
      </c>
      <c r="L63"/>
    </row>
    <row r="64" spans="2:12" ht="18" customHeight="1" thickBot="1">
      <c r="B64" s="9" t="s">
        <v>46</v>
      </c>
      <c r="C64" s="151" t="s">
        <v>41</v>
      </c>
      <c r="D64" s="127">
        <v>9</v>
      </c>
      <c r="E64" s="151">
        <v>1</v>
      </c>
      <c r="F64" s="126">
        <f t="shared" si="4"/>
        <v>7</v>
      </c>
      <c r="G64" s="7" t="s">
        <v>41</v>
      </c>
      <c r="H64" s="30"/>
      <c r="I64" s="183">
        <f t="shared" si="6"/>
        <v>0</v>
      </c>
      <c r="L64"/>
    </row>
    <row r="65" spans="2:12" ht="18" customHeight="1" thickBot="1">
      <c r="B65" s="10" t="s">
        <v>157</v>
      </c>
      <c r="C65" s="151" t="s">
        <v>41</v>
      </c>
      <c r="D65" s="124">
        <v>1</v>
      </c>
      <c r="E65" s="151"/>
      <c r="F65" s="126">
        <f t="shared" si="4"/>
        <v>1</v>
      </c>
      <c r="G65" s="6" t="s">
        <v>41</v>
      </c>
      <c r="H65" s="30"/>
      <c r="I65" s="183">
        <f t="shared" si="6"/>
        <v>0</v>
      </c>
      <c r="L65"/>
    </row>
    <row r="66" spans="2:12" ht="18" customHeight="1" thickBot="1">
      <c r="B66" s="9" t="s">
        <v>158</v>
      </c>
      <c r="C66" s="152" t="s">
        <v>42</v>
      </c>
      <c r="D66" s="127">
        <v>3000</v>
      </c>
      <c r="E66" s="152">
        <v>230</v>
      </c>
      <c r="F66" s="126">
        <f t="shared" si="4"/>
        <v>2540</v>
      </c>
      <c r="G66" s="7" t="s">
        <v>42</v>
      </c>
      <c r="H66" s="30"/>
      <c r="I66" s="183">
        <f t="shared" si="6"/>
        <v>0</v>
      </c>
      <c r="L66"/>
    </row>
    <row r="67" spans="2:12" ht="18" customHeight="1" thickBot="1">
      <c r="B67" s="10" t="s">
        <v>159</v>
      </c>
      <c r="C67" s="151" t="s">
        <v>42</v>
      </c>
      <c r="D67" s="124">
        <v>5000</v>
      </c>
      <c r="E67" s="151">
        <v>320</v>
      </c>
      <c r="F67" s="126">
        <f t="shared" si="4"/>
        <v>4360</v>
      </c>
      <c r="G67" s="6" t="s">
        <v>42</v>
      </c>
      <c r="H67" s="30"/>
      <c r="I67" s="183">
        <f t="shared" si="6"/>
        <v>0</v>
      </c>
      <c r="L67"/>
    </row>
    <row r="68" spans="2:12" ht="18" customHeight="1" thickBot="1">
      <c r="B68" s="9" t="s">
        <v>160</v>
      </c>
      <c r="C68" s="152" t="s">
        <v>42</v>
      </c>
      <c r="D68" s="127">
        <v>200</v>
      </c>
      <c r="E68" s="152">
        <v>0</v>
      </c>
      <c r="F68" s="126">
        <f t="shared" si="4"/>
        <v>200</v>
      </c>
      <c r="G68" s="7" t="s">
        <v>42</v>
      </c>
      <c r="H68" s="30"/>
      <c r="I68" s="183">
        <f t="shared" si="6"/>
        <v>0</v>
      </c>
      <c r="L68"/>
    </row>
    <row r="69" spans="2:12" ht="18" customHeight="1" thickBot="1">
      <c r="B69" s="10" t="s">
        <v>161</v>
      </c>
      <c r="C69" s="152" t="s">
        <v>42</v>
      </c>
      <c r="D69" s="124">
        <v>500</v>
      </c>
      <c r="E69" s="152">
        <v>0</v>
      </c>
      <c r="F69" s="126">
        <f t="shared" si="4"/>
        <v>500</v>
      </c>
      <c r="G69" s="6" t="s">
        <v>42</v>
      </c>
      <c r="H69" s="30"/>
      <c r="I69" s="183">
        <f t="shared" si="6"/>
        <v>0</v>
      </c>
      <c r="L69"/>
    </row>
    <row r="70" spans="2:12" ht="18" customHeight="1" thickBot="1">
      <c r="B70" s="9" t="s">
        <v>162</v>
      </c>
      <c r="C70" s="152" t="s">
        <v>42</v>
      </c>
      <c r="D70" s="127">
        <v>50</v>
      </c>
      <c r="E70" s="152">
        <v>0</v>
      </c>
      <c r="F70" s="126">
        <f t="shared" si="4"/>
        <v>50</v>
      </c>
      <c r="G70" s="7" t="s">
        <v>41</v>
      </c>
      <c r="H70" s="30"/>
      <c r="I70" s="183">
        <f t="shared" si="6"/>
        <v>0</v>
      </c>
      <c r="L70"/>
    </row>
    <row r="71" spans="2:12" ht="18" customHeight="1" thickBot="1">
      <c r="B71" s="10" t="s">
        <v>35</v>
      </c>
      <c r="C71" s="152" t="s">
        <v>41</v>
      </c>
      <c r="D71" s="124">
        <v>25</v>
      </c>
      <c r="E71" s="152">
        <v>2</v>
      </c>
      <c r="F71" s="126">
        <f t="shared" si="4"/>
        <v>21</v>
      </c>
      <c r="G71" s="6" t="s">
        <v>41</v>
      </c>
      <c r="H71" s="30"/>
      <c r="I71" s="183">
        <f t="shared" si="6"/>
        <v>0</v>
      </c>
      <c r="L71"/>
    </row>
    <row r="72" spans="2:12" ht="18" customHeight="1" thickBot="1">
      <c r="B72" s="9" t="s">
        <v>165</v>
      </c>
      <c r="C72" s="152" t="s">
        <v>41</v>
      </c>
      <c r="D72" s="127">
        <v>150</v>
      </c>
      <c r="E72" s="152">
        <v>12</v>
      </c>
      <c r="F72" s="126">
        <f t="shared" si="4"/>
        <v>126</v>
      </c>
      <c r="G72" s="7" t="s">
        <v>41</v>
      </c>
      <c r="H72" s="30"/>
      <c r="I72" s="183">
        <f t="shared" si="6"/>
        <v>0</v>
      </c>
      <c r="L72"/>
    </row>
    <row r="73" spans="2:12" ht="18" customHeight="1" thickBot="1">
      <c r="B73" s="10" t="s">
        <v>166</v>
      </c>
      <c r="C73" s="152" t="s">
        <v>41</v>
      </c>
      <c r="D73" s="124">
        <v>150</v>
      </c>
      <c r="E73" s="152">
        <v>12</v>
      </c>
      <c r="F73" s="126">
        <f t="shared" si="4"/>
        <v>126</v>
      </c>
      <c r="G73" s="6" t="s">
        <v>41</v>
      </c>
      <c r="H73" s="30"/>
      <c r="I73" s="183">
        <f t="shared" si="6"/>
        <v>0</v>
      </c>
      <c r="L73"/>
    </row>
    <row r="74" spans="2:12" ht="18" customHeight="1" thickBot="1">
      <c r="B74" s="9" t="s">
        <v>163</v>
      </c>
      <c r="C74" s="156" t="s">
        <v>41</v>
      </c>
      <c r="D74" s="127">
        <v>620</v>
      </c>
      <c r="E74" s="156">
        <v>60</v>
      </c>
      <c r="F74" s="126">
        <f t="shared" si="4"/>
        <v>500</v>
      </c>
      <c r="G74" s="7" t="s">
        <v>41</v>
      </c>
      <c r="H74" s="30"/>
      <c r="I74" s="183">
        <f t="shared" si="6"/>
        <v>0</v>
      </c>
      <c r="L74"/>
    </row>
    <row r="75" spans="2:12" ht="18" customHeight="1" thickBot="1">
      <c r="B75" s="10" t="s">
        <v>36</v>
      </c>
      <c r="C75" s="152" t="s">
        <v>41</v>
      </c>
      <c r="D75" s="124">
        <v>160</v>
      </c>
      <c r="E75" s="152">
        <v>40</v>
      </c>
      <c r="F75" s="126">
        <f t="shared" si="4"/>
        <v>80</v>
      </c>
      <c r="G75" s="6" t="s">
        <v>41</v>
      </c>
      <c r="H75" s="30"/>
      <c r="I75" s="183">
        <f t="shared" si="6"/>
        <v>0</v>
      </c>
      <c r="L75"/>
    </row>
    <row r="76" spans="2:12" ht="18" customHeight="1" thickBot="1">
      <c r="B76" s="9" t="s">
        <v>37</v>
      </c>
      <c r="C76" s="156" t="s">
        <v>41</v>
      </c>
      <c r="D76" s="127">
        <v>200</v>
      </c>
      <c r="E76" s="156">
        <v>40</v>
      </c>
      <c r="F76" s="126">
        <f t="shared" si="4"/>
        <v>120</v>
      </c>
      <c r="G76" s="7" t="s">
        <v>41</v>
      </c>
      <c r="H76" s="30"/>
      <c r="I76" s="183">
        <f t="shared" si="6"/>
        <v>0</v>
      </c>
      <c r="L76"/>
    </row>
    <row r="77" spans="2:12" ht="18" customHeight="1" thickBot="1">
      <c r="B77" s="10" t="s">
        <v>164</v>
      </c>
      <c r="C77" s="152" t="s">
        <v>42</v>
      </c>
      <c r="D77" s="124">
        <v>1000</v>
      </c>
      <c r="E77" s="152">
        <v>200</v>
      </c>
      <c r="F77" s="126">
        <f t="shared" si="4"/>
        <v>600</v>
      </c>
      <c r="G77" s="6" t="s">
        <v>42</v>
      </c>
      <c r="H77" s="30"/>
      <c r="I77" s="184">
        <f t="shared" si="6"/>
        <v>0</v>
      </c>
      <c r="L77"/>
    </row>
    <row r="78" spans="2:12" s="102" customFormat="1" ht="18" customHeight="1" thickBot="1">
      <c r="B78" s="108" t="s">
        <v>49</v>
      </c>
      <c r="C78" s="129"/>
      <c r="D78" s="130"/>
      <c r="E78" s="130"/>
      <c r="F78" s="131"/>
      <c r="G78" s="113"/>
      <c r="H78" s="178"/>
      <c r="I78" s="186">
        <f>SUM(I63:I77)</f>
        <v>0</v>
      </c>
    </row>
    <row r="79" spans="2:12" s="107" customFormat="1" ht="28" customHeight="1">
      <c r="B79" s="103" t="s">
        <v>47</v>
      </c>
      <c r="C79" s="132"/>
      <c r="D79" s="132"/>
      <c r="E79" s="133"/>
      <c r="F79" s="134"/>
      <c r="G79" s="104"/>
      <c r="H79" s="106"/>
      <c r="I79" s="185"/>
    </row>
    <row r="80" spans="2:12" ht="18" customHeight="1">
      <c r="B80" s="10" t="s">
        <v>39</v>
      </c>
      <c r="C80" s="124" t="s">
        <v>38</v>
      </c>
      <c r="D80" s="124">
        <v>1</v>
      </c>
      <c r="E80" s="125">
        <v>0</v>
      </c>
      <c r="F80" s="126">
        <f t="shared" ref="F80:F81" si="7">D80-(2*E80)</f>
        <v>1</v>
      </c>
      <c r="G80" s="6" t="s">
        <v>41</v>
      </c>
      <c r="H80" s="30"/>
      <c r="I80" s="183">
        <f t="shared" ref="I80:I81" si="8">H80*F80</f>
        <v>0</v>
      </c>
      <c r="L80"/>
    </row>
    <row r="81" spans="2:12" ht="18" customHeight="1" thickBot="1">
      <c r="B81" s="9" t="s">
        <v>40</v>
      </c>
      <c r="C81" s="127" t="s">
        <v>38</v>
      </c>
      <c r="D81" s="127">
        <v>1</v>
      </c>
      <c r="E81" s="128">
        <v>0</v>
      </c>
      <c r="F81" s="126">
        <f t="shared" si="7"/>
        <v>1</v>
      </c>
      <c r="G81" s="7" t="s">
        <v>41</v>
      </c>
      <c r="H81" s="30"/>
      <c r="I81" s="184">
        <f t="shared" si="8"/>
        <v>0</v>
      </c>
      <c r="L81"/>
    </row>
    <row r="82" spans="2:12" s="102" customFormat="1" ht="18" customHeight="1" thickBot="1">
      <c r="B82" s="108" t="s">
        <v>50</v>
      </c>
      <c r="C82" s="129"/>
      <c r="D82" s="130"/>
      <c r="E82" s="130"/>
      <c r="F82" s="131"/>
      <c r="G82" s="113"/>
      <c r="H82" s="178"/>
      <c r="I82" s="186">
        <f>SUM(I80:I81)</f>
        <v>0</v>
      </c>
    </row>
    <row r="83" spans="2:12" s="107" customFormat="1" ht="28" customHeight="1">
      <c r="B83" s="103" t="s">
        <v>48</v>
      </c>
      <c r="C83" s="132"/>
      <c r="D83" s="132"/>
      <c r="E83" s="133"/>
      <c r="F83" s="134"/>
      <c r="G83" s="104"/>
      <c r="H83" s="106"/>
      <c r="I83" s="185"/>
    </row>
    <row r="84" spans="2:12" ht="18" customHeight="1">
      <c r="B84" s="10" t="s">
        <v>43</v>
      </c>
      <c r="C84" s="124" t="s">
        <v>41</v>
      </c>
      <c r="D84" s="124">
        <v>22</v>
      </c>
      <c r="E84" s="125">
        <v>4</v>
      </c>
      <c r="F84" s="126">
        <f t="shared" ref="F84:F85" si="9">D84-(2*E84)</f>
        <v>14</v>
      </c>
      <c r="G84" s="6" t="s">
        <v>41</v>
      </c>
      <c r="H84" s="30"/>
      <c r="I84" s="183">
        <f t="shared" ref="I84:I85" si="10">H84*F84</f>
        <v>0</v>
      </c>
      <c r="L84"/>
    </row>
    <row r="85" spans="2:12" ht="18" customHeight="1" thickBot="1">
      <c r="B85" s="9" t="s">
        <v>44</v>
      </c>
      <c r="C85" s="127" t="s">
        <v>41</v>
      </c>
      <c r="D85" s="127">
        <v>2</v>
      </c>
      <c r="E85" s="128">
        <v>0</v>
      </c>
      <c r="F85" s="126">
        <f t="shared" si="9"/>
        <v>2</v>
      </c>
      <c r="G85" s="7" t="s">
        <v>41</v>
      </c>
      <c r="H85" s="30"/>
      <c r="I85" s="183">
        <f t="shared" si="10"/>
        <v>0</v>
      </c>
      <c r="L85"/>
    </row>
    <row r="86" spans="2:12" s="102" customFormat="1" ht="18" customHeight="1" thickBot="1">
      <c r="B86" s="108" t="s">
        <v>51</v>
      </c>
      <c r="C86" s="129"/>
      <c r="D86" s="130"/>
      <c r="E86" s="130"/>
      <c r="F86" s="131"/>
      <c r="G86" s="113"/>
      <c r="H86" s="111"/>
      <c r="I86" s="186">
        <f>SUM(I84:I85)</f>
        <v>0</v>
      </c>
    </row>
    <row r="87" spans="2:12" s="107" customFormat="1" ht="28" customHeight="1">
      <c r="B87" s="103" t="s">
        <v>52</v>
      </c>
      <c r="C87" s="132"/>
      <c r="D87" s="132"/>
      <c r="E87" s="133"/>
      <c r="F87" s="134"/>
      <c r="G87" s="104"/>
      <c r="H87" s="106"/>
      <c r="I87" s="104"/>
    </row>
    <row r="88" spans="2:12" ht="18" customHeight="1">
      <c r="B88" s="10" t="s">
        <v>61</v>
      </c>
      <c r="C88" s="124" t="s">
        <v>41</v>
      </c>
      <c r="D88" s="141">
        <v>180</v>
      </c>
      <c r="E88" s="140">
        <v>80</v>
      </c>
      <c r="F88" s="126">
        <f t="shared" ref="F88:F89" si="11">D88-(2*E88)</f>
        <v>20</v>
      </c>
      <c r="G88" s="6" t="s">
        <v>41</v>
      </c>
      <c r="H88" s="30"/>
      <c r="I88" s="183">
        <f t="shared" ref="I88:I89" si="12">H88*F88</f>
        <v>0</v>
      </c>
      <c r="L88"/>
    </row>
    <row r="89" spans="2:12" ht="18" customHeight="1" thickBot="1">
      <c r="B89" s="9" t="s">
        <v>153</v>
      </c>
      <c r="C89" s="127" t="s">
        <v>41</v>
      </c>
      <c r="D89" s="127">
        <v>5</v>
      </c>
      <c r="E89" s="128">
        <v>2</v>
      </c>
      <c r="F89" s="126">
        <f t="shared" si="11"/>
        <v>1</v>
      </c>
      <c r="G89" s="7" t="s">
        <v>41</v>
      </c>
      <c r="H89" s="30"/>
      <c r="I89" s="183">
        <f t="shared" si="12"/>
        <v>0</v>
      </c>
      <c r="L89"/>
    </row>
    <row r="90" spans="2:12" s="102" customFormat="1" ht="18" customHeight="1" thickBot="1">
      <c r="B90" s="108" t="s">
        <v>54</v>
      </c>
      <c r="C90" s="129"/>
      <c r="D90" s="130"/>
      <c r="E90" s="130"/>
      <c r="F90" s="131"/>
      <c r="G90" s="113"/>
      <c r="H90" s="111"/>
      <c r="I90" s="186">
        <f>SUM(I88:I89)</f>
        <v>0</v>
      </c>
    </row>
    <row r="91" spans="2:12" s="107" customFormat="1" ht="28" customHeight="1">
      <c r="B91" s="103" t="s">
        <v>124</v>
      </c>
      <c r="C91" s="132"/>
      <c r="D91" s="132"/>
      <c r="E91" s="133"/>
      <c r="F91" s="134"/>
      <c r="G91" s="104"/>
      <c r="H91" s="106"/>
      <c r="I91" s="104"/>
    </row>
    <row r="92" spans="2:12" ht="18" customHeight="1">
      <c r="B92" s="10" t="s">
        <v>148</v>
      </c>
      <c r="C92" s="142" t="s">
        <v>41</v>
      </c>
      <c r="D92" s="143">
        <v>30</v>
      </c>
      <c r="E92" s="143">
        <v>8</v>
      </c>
      <c r="F92" s="126">
        <f t="shared" ref="F92:F98" si="13">D92-(2*E92)</f>
        <v>14</v>
      </c>
      <c r="G92" s="6" t="s">
        <v>41</v>
      </c>
      <c r="H92" s="31"/>
      <c r="I92" s="183">
        <f t="shared" ref="I92:I120" si="14">H92*F92</f>
        <v>0</v>
      </c>
      <c r="L92"/>
    </row>
    <row r="93" spans="2:12" ht="18" customHeight="1">
      <c r="B93" s="9" t="s">
        <v>145</v>
      </c>
      <c r="C93" s="144" t="s">
        <v>41</v>
      </c>
      <c r="D93" s="127">
        <v>2000</v>
      </c>
      <c r="E93" s="127">
        <v>500</v>
      </c>
      <c r="F93" s="126">
        <f t="shared" si="13"/>
        <v>1000</v>
      </c>
      <c r="G93" s="7" t="s">
        <v>41</v>
      </c>
      <c r="H93" s="31"/>
      <c r="I93" s="183">
        <f t="shared" si="14"/>
        <v>0</v>
      </c>
      <c r="L93"/>
    </row>
    <row r="94" spans="2:12" ht="18" customHeight="1">
      <c r="B94" s="10" t="s">
        <v>141</v>
      </c>
      <c r="C94" s="124" t="s">
        <v>41</v>
      </c>
      <c r="D94" s="143">
        <v>10</v>
      </c>
      <c r="E94" s="143">
        <v>2</v>
      </c>
      <c r="F94" s="126">
        <f t="shared" si="13"/>
        <v>6</v>
      </c>
      <c r="G94" s="6" t="s">
        <v>41</v>
      </c>
      <c r="H94" s="31"/>
      <c r="I94" s="183">
        <f t="shared" si="14"/>
        <v>0</v>
      </c>
      <c r="L94"/>
    </row>
    <row r="95" spans="2:12" ht="18" customHeight="1">
      <c r="B95" s="9" t="s">
        <v>142</v>
      </c>
      <c r="C95" s="127" t="s">
        <v>41</v>
      </c>
      <c r="D95" s="127">
        <v>10</v>
      </c>
      <c r="E95" s="145">
        <v>1</v>
      </c>
      <c r="F95" s="126">
        <f t="shared" si="13"/>
        <v>8</v>
      </c>
      <c r="G95" s="7" t="s">
        <v>41</v>
      </c>
      <c r="H95" s="31"/>
      <c r="I95" s="183">
        <f t="shared" si="14"/>
        <v>0</v>
      </c>
      <c r="L95"/>
    </row>
    <row r="96" spans="2:12" ht="18" customHeight="1">
      <c r="B96" s="10" t="s">
        <v>143</v>
      </c>
      <c r="C96" s="124" t="s">
        <v>41</v>
      </c>
      <c r="D96" s="143">
        <v>3</v>
      </c>
      <c r="E96" s="143">
        <v>0</v>
      </c>
      <c r="F96" s="126">
        <f t="shared" si="13"/>
        <v>3</v>
      </c>
      <c r="G96" s="6" t="s">
        <v>41</v>
      </c>
      <c r="H96" s="31"/>
      <c r="I96" s="183">
        <f t="shared" si="14"/>
        <v>0</v>
      </c>
      <c r="L96"/>
    </row>
    <row r="97" spans="2:12" ht="18" customHeight="1">
      <c r="B97" s="9" t="s">
        <v>57</v>
      </c>
      <c r="C97" s="127" t="s">
        <v>41</v>
      </c>
      <c r="D97" s="127">
        <v>2</v>
      </c>
      <c r="E97" s="145">
        <v>0</v>
      </c>
      <c r="F97" s="126">
        <f t="shared" si="13"/>
        <v>2</v>
      </c>
      <c r="G97" s="7" t="s">
        <v>41</v>
      </c>
      <c r="H97" s="31"/>
      <c r="I97" s="183">
        <f t="shared" si="14"/>
        <v>0</v>
      </c>
      <c r="L97"/>
    </row>
    <row r="98" spans="2:12" ht="18" customHeight="1" thickBot="1">
      <c r="B98" s="10" t="s">
        <v>144</v>
      </c>
      <c r="C98" s="124" t="s">
        <v>41</v>
      </c>
      <c r="D98" s="143">
        <v>1</v>
      </c>
      <c r="E98" s="143">
        <v>0</v>
      </c>
      <c r="F98" s="126">
        <f t="shared" si="13"/>
        <v>1</v>
      </c>
      <c r="G98" s="6" t="s">
        <v>41</v>
      </c>
      <c r="H98" s="31"/>
      <c r="I98" s="183">
        <f t="shared" si="14"/>
        <v>0</v>
      </c>
      <c r="L98"/>
    </row>
    <row r="99" spans="2:12" ht="18" customHeight="1" thickBot="1">
      <c r="B99" s="108" t="s">
        <v>174</v>
      </c>
      <c r="C99" s="129"/>
      <c r="D99" s="130"/>
      <c r="E99" s="130"/>
      <c r="F99" s="131"/>
      <c r="G99" s="113"/>
      <c r="H99" s="111"/>
      <c r="I99" s="186">
        <f>SUM(I92:I98)</f>
        <v>0</v>
      </c>
      <c r="L99"/>
    </row>
    <row r="100" spans="2:12" s="107" customFormat="1" ht="28" customHeight="1">
      <c r="B100" s="103" t="s">
        <v>125</v>
      </c>
      <c r="C100" s="132"/>
      <c r="D100" s="132"/>
      <c r="E100" s="133"/>
      <c r="F100" s="134"/>
      <c r="G100" s="104"/>
      <c r="H100" s="106"/>
      <c r="I100" s="104"/>
    </row>
    <row r="101" spans="2:12" ht="18" customHeight="1">
      <c r="B101" s="10" t="s">
        <v>150</v>
      </c>
      <c r="C101" s="142" t="s">
        <v>41</v>
      </c>
      <c r="D101" s="146">
        <v>16</v>
      </c>
      <c r="E101" s="146">
        <v>6</v>
      </c>
      <c r="F101" s="126">
        <f t="shared" ref="F101:F109" si="15">D101-(2*E101)</f>
        <v>4</v>
      </c>
      <c r="G101" s="6" t="s">
        <v>41</v>
      </c>
      <c r="H101" s="31"/>
      <c r="I101" s="183">
        <f>H101*F101</f>
        <v>0</v>
      </c>
      <c r="L101"/>
    </row>
    <row r="102" spans="2:12" ht="18" customHeight="1">
      <c r="B102" s="9" t="s">
        <v>146</v>
      </c>
      <c r="C102" s="144" t="s">
        <v>149</v>
      </c>
      <c r="D102" s="147">
        <v>90</v>
      </c>
      <c r="E102" s="147">
        <v>20</v>
      </c>
      <c r="F102" s="126">
        <f t="shared" si="15"/>
        <v>50</v>
      </c>
      <c r="G102" s="7" t="s">
        <v>41</v>
      </c>
      <c r="H102" s="31"/>
      <c r="I102" s="183">
        <f t="shared" ref="I102:I109" si="16">H102*F102</f>
        <v>0</v>
      </c>
      <c r="L102"/>
    </row>
    <row r="103" spans="2:12" ht="18" customHeight="1">
      <c r="B103" s="10" t="s">
        <v>147</v>
      </c>
      <c r="C103" s="142" t="s">
        <v>149</v>
      </c>
      <c r="D103" s="146">
        <f>0.6*180</f>
        <v>108</v>
      </c>
      <c r="E103" s="146">
        <v>48</v>
      </c>
      <c r="F103" s="126">
        <f t="shared" si="15"/>
        <v>12</v>
      </c>
      <c r="G103" s="6" t="s">
        <v>41</v>
      </c>
      <c r="H103" s="31"/>
      <c r="I103" s="183">
        <f t="shared" si="16"/>
        <v>0</v>
      </c>
      <c r="L103"/>
    </row>
    <row r="104" spans="2:12" ht="18" customHeight="1">
      <c r="B104" s="9" t="s">
        <v>152</v>
      </c>
      <c r="C104" s="144" t="s">
        <v>151</v>
      </c>
      <c r="D104" s="147">
        <v>60</v>
      </c>
      <c r="E104" s="147">
        <v>20</v>
      </c>
      <c r="F104" s="126">
        <f t="shared" si="15"/>
        <v>20</v>
      </c>
      <c r="G104" s="7" t="s">
        <v>41</v>
      </c>
      <c r="H104" s="31"/>
      <c r="I104" s="183">
        <f t="shared" si="16"/>
        <v>0</v>
      </c>
      <c r="L104"/>
    </row>
    <row r="105" spans="2:12" ht="18" customHeight="1">
      <c r="B105" s="10" t="s">
        <v>58</v>
      </c>
      <c r="C105" s="142" t="s">
        <v>41</v>
      </c>
      <c r="D105" s="146">
        <v>12</v>
      </c>
      <c r="E105" s="146">
        <v>4</v>
      </c>
      <c r="F105" s="126">
        <f t="shared" si="15"/>
        <v>4</v>
      </c>
      <c r="G105" s="6" t="s">
        <v>41</v>
      </c>
      <c r="H105" s="31"/>
      <c r="I105" s="183">
        <f t="shared" si="16"/>
        <v>0</v>
      </c>
      <c r="L105"/>
    </row>
    <row r="106" spans="2:12" ht="18" customHeight="1">
      <c r="B106" s="9" t="s">
        <v>154</v>
      </c>
      <c r="C106" s="144" t="s">
        <v>41</v>
      </c>
      <c r="D106" s="147">
        <v>10</v>
      </c>
      <c r="E106" s="147">
        <v>4</v>
      </c>
      <c r="F106" s="126">
        <f t="shared" si="15"/>
        <v>2</v>
      </c>
      <c r="G106" s="7" t="s">
        <v>41</v>
      </c>
      <c r="H106" s="31"/>
      <c r="I106" s="183">
        <f t="shared" si="16"/>
        <v>0</v>
      </c>
      <c r="L106"/>
    </row>
    <row r="107" spans="2:12" ht="18" customHeight="1">
      <c r="B107" s="10" t="s">
        <v>59</v>
      </c>
      <c r="C107" s="142" t="s">
        <v>41</v>
      </c>
      <c r="D107" s="146">
        <v>4</v>
      </c>
      <c r="E107" s="146">
        <v>1</v>
      </c>
      <c r="F107" s="126">
        <f t="shared" si="15"/>
        <v>2</v>
      </c>
      <c r="G107" s="6" t="s">
        <v>41</v>
      </c>
      <c r="H107" s="31"/>
      <c r="I107" s="183">
        <f t="shared" si="16"/>
        <v>0</v>
      </c>
      <c r="L107"/>
    </row>
    <row r="108" spans="2:12" ht="19" customHeight="1">
      <c r="B108" s="9" t="s">
        <v>56</v>
      </c>
      <c r="C108" s="144" t="s">
        <v>41</v>
      </c>
      <c r="D108" s="147">
        <v>40</v>
      </c>
      <c r="E108" s="147">
        <v>30</v>
      </c>
      <c r="F108" s="126">
        <f t="shared" si="15"/>
        <v>-20</v>
      </c>
      <c r="G108" s="7" t="s">
        <v>41</v>
      </c>
      <c r="H108" s="31"/>
      <c r="I108" s="183">
        <f t="shared" si="16"/>
        <v>0</v>
      </c>
      <c r="L108"/>
    </row>
    <row r="109" spans="2:12" ht="18" customHeight="1" thickBot="1">
      <c r="B109" s="9" t="s">
        <v>60</v>
      </c>
      <c r="C109" s="144" t="s">
        <v>41</v>
      </c>
      <c r="D109" s="147">
        <v>6</v>
      </c>
      <c r="E109" s="147">
        <v>2</v>
      </c>
      <c r="F109" s="126">
        <f t="shared" si="15"/>
        <v>2</v>
      </c>
      <c r="G109" s="6" t="s">
        <v>41</v>
      </c>
      <c r="H109" s="31"/>
      <c r="I109" s="183">
        <f t="shared" si="16"/>
        <v>0</v>
      </c>
      <c r="L109"/>
    </row>
    <row r="110" spans="2:12" s="102" customFormat="1" ht="18" customHeight="1" thickBot="1">
      <c r="B110" s="108" t="s">
        <v>126</v>
      </c>
      <c r="C110" s="129"/>
      <c r="D110" s="130"/>
      <c r="E110" s="130"/>
      <c r="F110" s="131"/>
      <c r="G110" s="113"/>
      <c r="H110" s="111"/>
      <c r="I110" s="186">
        <f>SUM(I101:I109)</f>
        <v>0</v>
      </c>
    </row>
    <row r="111" spans="2:12" s="107" customFormat="1" ht="28" customHeight="1">
      <c r="B111" s="103" t="s">
        <v>128</v>
      </c>
      <c r="C111" s="132"/>
      <c r="D111" s="132"/>
      <c r="E111" s="133"/>
      <c r="F111" s="134"/>
      <c r="G111" s="104"/>
      <c r="H111" s="106"/>
      <c r="I111" s="104"/>
    </row>
    <row r="112" spans="2:12" ht="18" customHeight="1">
      <c r="B112" s="9" t="s">
        <v>53</v>
      </c>
      <c r="C112" s="127" t="s">
        <v>41</v>
      </c>
      <c r="D112" s="127">
        <v>2</v>
      </c>
      <c r="E112" s="145">
        <v>0</v>
      </c>
      <c r="F112" s="126">
        <f t="shared" ref="F112:F120" si="17">D112-(2*E112)</f>
        <v>2</v>
      </c>
      <c r="G112" s="7" t="s">
        <v>41</v>
      </c>
      <c r="H112" s="31"/>
      <c r="I112" s="183">
        <f t="shared" si="14"/>
        <v>0</v>
      </c>
      <c r="L112"/>
    </row>
    <row r="113" spans="2:12" ht="18" customHeight="1">
      <c r="B113" s="10" t="s">
        <v>167</v>
      </c>
      <c r="C113" s="124" t="s">
        <v>41</v>
      </c>
      <c r="D113" s="124">
        <v>8</v>
      </c>
      <c r="E113" s="148">
        <v>2</v>
      </c>
      <c r="F113" s="126">
        <f t="shared" si="17"/>
        <v>4</v>
      </c>
      <c r="G113" s="6" t="s">
        <v>41</v>
      </c>
      <c r="H113" s="32"/>
      <c r="I113" s="183">
        <f t="shared" si="14"/>
        <v>0</v>
      </c>
      <c r="L113"/>
    </row>
    <row r="114" spans="2:12" ht="18" customHeight="1">
      <c r="B114" s="9" t="s">
        <v>168</v>
      </c>
      <c r="C114" s="127" t="s">
        <v>41</v>
      </c>
      <c r="D114" s="127">
        <v>50</v>
      </c>
      <c r="E114" s="149">
        <v>10</v>
      </c>
      <c r="F114" s="126">
        <f t="shared" si="17"/>
        <v>30</v>
      </c>
      <c r="G114" s="7" t="s">
        <v>41</v>
      </c>
      <c r="H114" s="32"/>
      <c r="I114" s="183">
        <f t="shared" si="14"/>
        <v>0</v>
      </c>
      <c r="L114"/>
    </row>
    <row r="115" spans="2:12" ht="18" customHeight="1">
      <c r="B115" s="10" t="s">
        <v>169</v>
      </c>
      <c r="C115" s="124" t="s">
        <v>41</v>
      </c>
      <c r="D115" s="124">
        <v>21</v>
      </c>
      <c r="E115" s="148">
        <v>2</v>
      </c>
      <c r="F115" s="126">
        <f t="shared" si="17"/>
        <v>17</v>
      </c>
      <c r="G115" s="6" t="s">
        <v>41</v>
      </c>
      <c r="H115" s="32"/>
      <c r="I115" s="183">
        <f t="shared" si="14"/>
        <v>0</v>
      </c>
      <c r="L115"/>
    </row>
    <row r="116" spans="2:12" ht="18" customHeight="1">
      <c r="B116" s="9" t="s">
        <v>170</v>
      </c>
      <c r="C116" s="127" t="s">
        <v>41</v>
      </c>
      <c r="D116" s="127">
        <v>10</v>
      </c>
      <c r="E116" s="149">
        <v>2</v>
      </c>
      <c r="F116" s="126">
        <f t="shared" si="17"/>
        <v>6</v>
      </c>
      <c r="G116" s="7" t="s">
        <v>41</v>
      </c>
      <c r="H116" s="32"/>
      <c r="I116" s="183">
        <f t="shared" si="14"/>
        <v>0</v>
      </c>
      <c r="L116"/>
    </row>
    <row r="117" spans="2:12" ht="18" customHeight="1">
      <c r="B117" s="10" t="s">
        <v>171</v>
      </c>
      <c r="C117" s="124" t="s">
        <v>41</v>
      </c>
      <c r="D117" s="124">
        <v>6</v>
      </c>
      <c r="E117" s="148">
        <v>0</v>
      </c>
      <c r="F117" s="126">
        <f t="shared" si="17"/>
        <v>6</v>
      </c>
      <c r="G117" s="6" t="s">
        <v>41</v>
      </c>
      <c r="H117" s="32"/>
      <c r="I117" s="183">
        <f t="shared" si="14"/>
        <v>0</v>
      </c>
      <c r="L117"/>
    </row>
    <row r="118" spans="2:12" ht="18" customHeight="1">
      <c r="B118" s="9" t="s">
        <v>172</v>
      </c>
      <c r="C118" s="127" t="s">
        <v>41</v>
      </c>
      <c r="D118" s="127">
        <v>12</v>
      </c>
      <c r="E118" s="149">
        <v>0</v>
      </c>
      <c r="F118" s="126">
        <f t="shared" si="17"/>
        <v>12</v>
      </c>
      <c r="G118" s="7" t="s">
        <v>41</v>
      </c>
      <c r="H118" s="32"/>
      <c r="I118" s="183">
        <f t="shared" si="14"/>
        <v>0</v>
      </c>
      <c r="L118"/>
    </row>
    <row r="119" spans="2:12" ht="18" customHeight="1">
      <c r="B119" s="10" t="s">
        <v>173</v>
      </c>
      <c r="C119" s="124" t="s">
        <v>41</v>
      </c>
      <c r="D119" s="124">
        <v>182</v>
      </c>
      <c r="E119" s="148">
        <v>80</v>
      </c>
      <c r="F119" s="126">
        <f t="shared" si="17"/>
        <v>22</v>
      </c>
      <c r="G119" s="6" t="s">
        <v>41</v>
      </c>
      <c r="H119" s="32"/>
      <c r="I119" s="183">
        <f t="shared" si="14"/>
        <v>0</v>
      </c>
      <c r="L119"/>
    </row>
    <row r="120" spans="2:12" ht="18" customHeight="1" thickBot="1">
      <c r="B120" s="9" t="s">
        <v>62</v>
      </c>
      <c r="C120" s="127" t="s">
        <v>41</v>
      </c>
      <c r="D120" s="127">
        <v>40</v>
      </c>
      <c r="E120" s="149">
        <v>4</v>
      </c>
      <c r="F120" s="126">
        <f t="shared" si="17"/>
        <v>32</v>
      </c>
      <c r="G120" s="7" t="s">
        <v>41</v>
      </c>
      <c r="H120" s="32"/>
      <c r="I120" s="184">
        <f t="shared" si="14"/>
        <v>0</v>
      </c>
      <c r="L120"/>
    </row>
    <row r="121" spans="2:12" s="102" customFormat="1" ht="18" customHeight="1" thickBot="1">
      <c r="B121" s="108" t="s">
        <v>127</v>
      </c>
      <c r="C121" s="109"/>
      <c r="D121" s="110"/>
      <c r="E121" s="110"/>
      <c r="F121" s="114"/>
      <c r="G121" s="113"/>
      <c r="H121" s="178"/>
      <c r="I121" s="186">
        <f>SUM(I112:I120)</f>
        <v>0</v>
      </c>
    </row>
    <row r="122" spans="2:12" ht="18" customHeight="1" thickBot="1">
      <c r="B122" s="157" t="s">
        <v>0</v>
      </c>
      <c r="C122" s="8"/>
      <c r="D122" s="8"/>
      <c r="E122" s="26"/>
      <c r="F122" s="11"/>
      <c r="G122" s="8"/>
      <c r="H122" s="29"/>
      <c r="I122" s="188">
        <f>I121+I110+I99+I86+I90+I82+I78+I61+I43+I24</f>
        <v>0</v>
      </c>
      <c r="L122"/>
    </row>
    <row r="123" spans="2:12" ht="16" thickTop="1">
      <c r="B123" s="5"/>
      <c r="C123" s="5"/>
      <c r="D123" s="5"/>
      <c r="E123" s="5"/>
      <c r="F123" s="120"/>
      <c r="G123" s="5"/>
      <c r="H123" s="5"/>
      <c r="I123" s="5"/>
      <c r="L123"/>
    </row>
    <row r="124" spans="2:12">
      <c r="B124" s="5"/>
      <c r="C124" s="5"/>
      <c r="D124" s="5"/>
      <c r="E124" s="5"/>
      <c r="F124" s="120"/>
      <c r="G124" s="5"/>
      <c r="H124" s="5"/>
      <c r="I124" s="5"/>
      <c r="L124"/>
    </row>
    <row r="125" spans="2:12">
      <c r="B125" s="5"/>
      <c r="C125" s="5"/>
      <c r="D125" s="5"/>
      <c r="E125" s="5"/>
      <c r="F125" s="121"/>
      <c r="G125" s="5"/>
      <c r="H125" s="5"/>
      <c r="K125" s="5"/>
      <c r="L125" s="4"/>
    </row>
    <row r="126" spans="2:12">
      <c r="B126" s="3"/>
      <c r="C126" s="3"/>
      <c r="D126" s="3"/>
      <c r="E126" s="3"/>
      <c r="F126" s="122"/>
      <c r="G126" s="3"/>
      <c r="H126" s="3"/>
      <c r="K126" s="3"/>
      <c r="L126" s="4"/>
    </row>
    <row r="127" spans="2:12">
      <c r="B127" s="3"/>
      <c r="C127" s="3"/>
      <c r="D127" s="3"/>
      <c r="E127" s="3"/>
      <c r="F127" s="122"/>
      <c r="G127" s="3"/>
      <c r="H127" s="3"/>
      <c r="K127" s="3"/>
      <c r="L127" s="4"/>
    </row>
    <row r="128" spans="2:12">
      <c r="B128" s="3"/>
      <c r="C128" s="3"/>
      <c r="D128" s="3"/>
      <c r="E128" s="3"/>
      <c r="F128" s="122"/>
      <c r="G128" s="3"/>
      <c r="H128" s="3"/>
      <c r="K128" s="3"/>
      <c r="L128" s="4"/>
    </row>
    <row r="129" spans="2:11">
      <c r="B129" s="2"/>
      <c r="C129" s="2"/>
      <c r="D129" s="2"/>
      <c r="E129" s="2"/>
      <c r="F129" s="123"/>
      <c r="G129" s="2"/>
      <c r="H129" s="2"/>
      <c r="K129" s="2"/>
    </row>
    <row r="130" spans="2:11">
      <c r="B130" s="2"/>
      <c r="C130" s="2"/>
      <c r="D130" s="2"/>
      <c r="E130" s="2"/>
      <c r="F130" s="123"/>
      <c r="G130" s="2"/>
      <c r="H130" s="2"/>
      <c r="K130" s="2"/>
    </row>
    <row r="131" spans="2:11">
      <c r="B131" s="2"/>
      <c r="C131" s="2"/>
      <c r="D131" s="2"/>
      <c r="E131" s="2"/>
      <c r="F131" s="123"/>
      <c r="G131" s="2"/>
      <c r="H131" s="2"/>
      <c r="K131" s="2"/>
    </row>
    <row r="132" spans="2:11">
      <c r="B132" s="2"/>
      <c r="C132" s="2"/>
      <c r="D132" s="2"/>
      <c r="E132" s="2"/>
      <c r="F132" s="123"/>
      <c r="G132" s="2"/>
      <c r="H132" s="2"/>
      <c r="K132" s="2"/>
    </row>
    <row r="133" spans="2:11">
      <c r="B133" s="2"/>
      <c r="C133" s="2"/>
      <c r="D133" s="2"/>
      <c r="E133" s="2"/>
      <c r="F133" s="123"/>
      <c r="G133" s="2"/>
      <c r="H133" s="2"/>
      <c r="K133" s="2"/>
    </row>
    <row r="134" spans="2:11">
      <c r="B134" s="2"/>
      <c r="C134" s="2"/>
      <c r="D134" s="2"/>
      <c r="E134" s="2"/>
      <c r="F134" s="123"/>
      <c r="G134" s="2"/>
      <c r="H134" s="2"/>
      <c r="K134" s="2"/>
    </row>
    <row r="135" spans="2:11">
      <c r="B135" s="2"/>
      <c r="C135" s="2"/>
      <c r="D135" s="2"/>
      <c r="E135" s="2"/>
      <c r="F135" s="123"/>
      <c r="G135" s="2"/>
      <c r="H135" s="2"/>
      <c r="K135" s="2"/>
    </row>
    <row r="136" spans="2:11">
      <c r="B136" s="2"/>
      <c r="C136" s="2"/>
      <c r="D136" s="2"/>
      <c r="E136" s="2"/>
      <c r="F136" s="123"/>
      <c r="G136" s="2"/>
      <c r="H136" s="2"/>
      <c r="K136" s="2"/>
    </row>
    <row r="137" spans="2:11">
      <c r="B137" s="2"/>
      <c r="C137" s="2"/>
      <c r="D137" s="2"/>
      <c r="E137" s="2"/>
      <c r="F137" s="123"/>
      <c r="G137" s="2"/>
      <c r="H137" s="2"/>
      <c r="K137" s="2"/>
    </row>
    <row r="138" spans="2:11">
      <c r="B138" s="2"/>
      <c r="C138" s="2"/>
      <c r="D138" s="2"/>
      <c r="E138" s="2"/>
      <c r="F138" s="123"/>
      <c r="G138" s="2"/>
      <c r="H138" s="2"/>
      <c r="K138" s="2"/>
    </row>
    <row r="139" spans="2:11">
      <c r="B139" s="2"/>
      <c r="C139" s="2"/>
      <c r="D139" s="2"/>
      <c r="E139" s="2"/>
      <c r="F139" s="123"/>
      <c r="G139" s="2"/>
      <c r="H139" s="2"/>
      <c r="K139" s="2"/>
    </row>
    <row r="140" spans="2:11">
      <c r="B140" s="2"/>
      <c r="C140" s="2"/>
      <c r="D140" s="2"/>
      <c r="E140" s="2"/>
      <c r="F140" s="123"/>
      <c r="G140" s="2"/>
      <c r="H140" s="2"/>
      <c r="K140" s="2"/>
    </row>
    <row r="141" spans="2:11">
      <c r="B141" s="2"/>
      <c r="C141" s="2"/>
      <c r="D141" s="2"/>
      <c r="E141" s="2"/>
      <c r="F141" s="123"/>
      <c r="G141" s="2"/>
      <c r="H141" s="2"/>
      <c r="K141" s="2"/>
    </row>
    <row r="142" spans="2:11">
      <c r="B142" s="2"/>
      <c r="C142" s="2"/>
      <c r="D142" s="2"/>
      <c r="E142" s="2"/>
      <c r="F142" s="123"/>
      <c r="G142" s="2"/>
      <c r="H142" s="2"/>
      <c r="K142" s="2"/>
    </row>
    <row r="143" spans="2:11">
      <c r="B143" s="2"/>
      <c r="C143" s="2"/>
      <c r="D143" s="2"/>
      <c r="E143" s="2"/>
      <c r="F143" s="123"/>
      <c r="G143" s="2"/>
      <c r="H143" s="2"/>
      <c r="K143" s="2"/>
    </row>
    <row r="144" spans="2:11">
      <c r="B144" s="2"/>
      <c r="C144" s="2"/>
      <c r="D144" s="2"/>
      <c r="E144" s="2"/>
      <c r="F144" s="123"/>
      <c r="G144" s="2"/>
      <c r="H144" s="2"/>
      <c r="K144" s="2"/>
    </row>
    <row r="145" spans="2:11">
      <c r="B145" s="2"/>
      <c r="C145" s="2"/>
      <c r="D145" s="2"/>
      <c r="E145" s="2"/>
      <c r="F145" s="123"/>
      <c r="G145" s="2"/>
      <c r="H145" s="2"/>
      <c r="K145" s="2"/>
    </row>
    <row r="146" spans="2:11">
      <c r="B146" s="2"/>
      <c r="C146" s="2"/>
      <c r="D146" s="2"/>
      <c r="E146" s="2"/>
      <c r="F146" s="123"/>
      <c r="G146" s="2"/>
      <c r="H146" s="2"/>
      <c r="K146" s="2"/>
    </row>
    <row r="147" spans="2:11">
      <c r="B147" s="2"/>
      <c r="C147" s="2"/>
      <c r="D147" s="2"/>
      <c r="E147" s="2"/>
      <c r="F147" s="123"/>
      <c r="G147" s="2"/>
      <c r="H147" s="2"/>
      <c r="K147" s="2"/>
    </row>
    <row r="148" spans="2:11">
      <c r="B148" s="2"/>
      <c r="C148" s="2"/>
      <c r="D148" s="2"/>
      <c r="E148" s="2"/>
      <c r="F148" s="123"/>
      <c r="G148" s="2"/>
      <c r="H148" s="2"/>
      <c r="K148" s="2"/>
    </row>
    <row r="149" spans="2:11">
      <c r="B149" s="2"/>
      <c r="C149" s="2"/>
      <c r="D149" s="2"/>
      <c r="E149" s="2"/>
      <c r="F149" s="123"/>
      <c r="G149" s="2"/>
      <c r="H149" s="2"/>
      <c r="K149" s="2"/>
    </row>
    <row r="150" spans="2:11">
      <c r="B150" s="2"/>
      <c r="C150" s="2"/>
      <c r="D150" s="2"/>
      <c r="E150" s="2"/>
      <c r="F150" s="123"/>
      <c r="G150" s="2"/>
      <c r="H150" s="2"/>
      <c r="K150" s="2"/>
    </row>
    <row r="151" spans="2:11">
      <c r="B151" s="2"/>
      <c r="C151" s="2"/>
      <c r="D151" s="2"/>
      <c r="E151" s="2"/>
      <c r="F151" s="123"/>
      <c r="G151" s="2"/>
      <c r="H151" s="2"/>
      <c r="K151" s="2"/>
    </row>
    <row r="152" spans="2:11">
      <c r="B152" s="2"/>
      <c r="C152" s="2"/>
      <c r="D152" s="2"/>
      <c r="E152" s="2"/>
      <c r="F152" s="123"/>
      <c r="G152" s="2"/>
      <c r="H152" s="2"/>
      <c r="K152" s="2"/>
    </row>
    <row r="153" spans="2:11">
      <c r="B153" s="2"/>
      <c r="C153" s="2"/>
      <c r="D153" s="2"/>
      <c r="E153" s="2"/>
      <c r="F153" s="123"/>
      <c r="G153" s="2"/>
      <c r="H153" s="2"/>
      <c r="K153" s="2"/>
    </row>
    <row r="154" spans="2:11">
      <c r="B154" s="2"/>
      <c r="C154" s="2"/>
      <c r="D154" s="2"/>
      <c r="E154" s="2"/>
      <c r="F154" s="123"/>
      <c r="G154" s="2"/>
      <c r="H154" s="2"/>
      <c r="K154" s="2"/>
    </row>
    <row r="155" spans="2:11">
      <c r="B155" s="2"/>
      <c r="C155" s="2"/>
      <c r="D155" s="2"/>
      <c r="E155" s="2"/>
      <c r="F155" s="123"/>
      <c r="G155" s="2"/>
      <c r="H155" s="2"/>
      <c r="K155" s="2"/>
    </row>
    <row r="156" spans="2:11">
      <c r="B156" s="2"/>
      <c r="C156" s="2"/>
      <c r="D156" s="2"/>
      <c r="E156" s="2"/>
      <c r="F156" s="123"/>
      <c r="G156" s="2"/>
      <c r="H156" s="2"/>
      <c r="K156" s="2"/>
    </row>
    <row r="157" spans="2:11">
      <c r="B157" s="2"/>
      <c r="C157" s="2"/>
      <c r="D157" s="2"/>
      <c r="E157" s="2"/>
      <c r="F157" s="123"/>
      <c r="G157" s="2"/>
      <c r="H157" s="2"/>
      <c r="K157" s="2"/>
    </row>
    <row r="158" spans="2:11">
      <c r="B158" s="2"/>
      <c r="C158" s="2"/>
      <c r="D158" s="2"/>
      <c r="E158" s="2"/>
      <c r="F158" s="123"/>
      <c r="G158" s="2"/>
      <c r="H158" s="2"/>
      <c r="K158" s="2"/>
    </row>
    <row r="159" spans="2:11">
      <c r="B159" s="2"/>
      <c r="C159" s="2"/>
      <c r="D159" s="2"/>
      <c r="E159" s="2"/>
      <c r="F159" s="123"/>
      <c r="G159" s="2"/>
      <c r="H159" s="2"/>
      <c r="K159" s="2"/>
    </row>
    <row r="160" spans="2:11">
      <c r="B160" s="2"/>
      <c r="C160" s="2"/>
      <c r="D160" s="2"/>
      <c r="E160" s="2"/>
      <c r="F160" s="123"/>
      <c r="G160" s="2"/>
      <c r="H160" s="2"/>
      <c r="K160" s="2"/>
    </row>
    <row r="161" spans="2:11">
      <c r="B161" s="2"/>
      <c r="C161" s="2"/>
      <c r="D161" s="2"/>
      <c r="E161" s="2"/>
      <c r="F161" s="123"/>
      <c r="G161" s="2"/>
      <c r="H161" s="2"/>
      <c r="K161" s="2"/>
    </row>
    <row r="162" spans="2:11">
      <c r="B162" s="2"/>
      <c r="C162" s="2"/>
      <c r="D162" s="2"/>
      <c r="E162" s="2"/>
      <c r="F162" s="123"/>
      <c r="G162" s="2"/>
      <c r="H162" s="2"/>
      <c r="K162" s="2"/>
    </row>
    <row r="163" spans="2:11">
      <c r="B163" s="2"/>
      <c r="C163" s="2"/>
      <c r="D163" s="2"/>
      <c r="E163" s="2"/>
      <c r="F163" s="123"/>
      <c r="G163" s="2"/>
      <c r="H163" s="2"/>
      <c r="K163" s="2"/>
    </row>
    <row r="164" spans="2:11">
      <c r="B164" s="2"/>
      <c r="C164" s="2"/>
      <c r="D164" s="2"/>
      <c r="E164" s="2"/>
      <c r="F164" s="123"/>
      <c r="G164" s="2"/>
      <c r="H164" s="2"/>
      <c r="K164" s="2"/>
    </row>
    <row r="165" spans="2:11">
      <c r="B165" s="2"/>
      <c r="C165" s="2"/>
      <c r="D165" s="2"/>
      <c r="E165" s="2"/>
      <c r="F165" s="123"/>
      <c r="G165" s="2"/>
      <c r="H165" s="2"/>
      <c r="K165" s="2"/>
    </row>
    <row r="166" spans="2:11">
      <c r="B166" s="2"/>
      <c r="C166" s="2"/>
      <c r="D166" s="2"/>
      <c r="E166" s="2"/>
      <c r="F166" s="123"/>
      <c r="G166" s="2"/>
      <c r="H166" s="2"/>
      <c r="K166" s="2"/>
    </row>
    <row r="167" spans="2:11">
      <c r="B167" s="2"/>
      <c r="C167" s="2"/>
      <c r="D167" s="2"/>
      <c r="E167" s="2"/>
      <c r="F167" s="123"/>
      <c r="G167" s="2"/>
      <c r="H167" s="2"/>
      <c r="K167" s="2"/>
    </row>
    <row r="168" spans="2:11">
      <c r="B168" s="2"/>
      <c r="C168" s="2"/>
      <c r="D168" s="2"/>
      <c r="E168" s="2"/>
      <c r="F168" s="123"/>
      <c r="G168" s="2"/>
      <c r="H168" s="2"/>
      <c r="K168" s="2"/>
    </row>
    <row r="169" spans="2:11">
      <c r="B169" s="2"/>
      <c r="C169" s="2"/>
      <c r="D169" s="2"/>
      <c r="E169" s="2"/>
      <c r="F169" s="123"/>
      <c r="G169" s="2"/>
      <c r="H169" s="2"/>
      <c r="K169" s="2"/>
    </row>
    <row r="170" spans="2:11">
      <c r="B170" s="2"/>
      <c r="C170" s="2"/>
      <c r="D170" s="2"/>
      <c r="E170" s="2"/>
      <c r="F170" s="123"/>
      <c r="G170" s="2"/>
      <c r="H170" s="2"/>
      <c r="K170" s="2"/>
    </row>
    <row r="171" spans="2:11">
      <c r="B171" s="2"/>
      <c r="C171" s="2"/>
      <c r="D171" s="2"/>
      <c r="E171" s="2"/>
      <c r="F171" s="123"/>
      <c r="G171" s="2"/>
      <c r="H171" s="2"/>
      <c r="K171" s="2"/>
    </row>
    <row r="172" spans="2:11">
      <c r="B172" s="2"/>
      <c r="C172" s="2"/>
      <c r="D172" s="2"/>
      <c r="E172" s="2"/>
      <c r="F172" s="123"/>
      <c r="G172" s="2"/>
      <c r="H172" s="2"/>
      <c r="K172" s="2"/>
    </row>
    <row r="173" spans="2:11">
      <c r="B173" s="2"/>
      <c r="C173" s="2"/>
      <c r="D173" s="2"/>
      <c r="E173" s="2"/>
      <c r="F173" s="123"/>
      <c r="G173" s="2"/>
      <c r="H173" s="2"/>
      <c r="K173" s="2"/>
    </row>
    <row r="174" spans="2:11">
      <c r="B174" s="2"/>
      <c r="C174" s="2"/>
      <c r="D174" s="2"/>
      <c r="E174" s="2"/>
      <c r="F174" s="123"/>
      <c r="G174" s="2"/>
      <c r="H174" s="2"/>
      <c r="K174" s="2"/>
    </row>
    <row r="175" spans="2:11">
      <c r="B175" s="2"/>
      <c r="C175" s="2"/>
      <c r="D175" s="2"/>
      <c r="E175" s="2"/>
      <c r="F175" s="123"/>
      <c r="G175" s="2"/>
      <c r="H175" s="2"/>
      <c r="K175" s="2"/>
    </row>
    <row r="176" spans="2:11">
      <c r="B176" s="2"/>
      <c r="C176" s="2"/>
      <c r="D176" s="2"/>
      <c r="E176" s="2"/>
      <c r="F176" s="123"/>
      <c r="G176" s="2"/>
      <c r="H176" s="2"/>
      <c r="K176" s="2"/>
    </row>
    <row r="177" spans="2:11">
      <c r="B177" s="2"/>
      <c r="C177" s="2"/>
      <c r="D177" s="2"/>
      <c r="E177" s="2"/>
      <c r="F177" s="123"/>
      <c r="G177" s="2"/>
      <c r="H177" s="2"/>
      <c r="K177" s="2"/>
    </row>
    <row r="178" spans="2:11">
      <c r="B178" s="2"/>
      <c r="C178" s="2"/>
      <c r="D178" s="2"/>
      <c r="E178" s="2"/>
      <c r="F178" s="123"/>
      <c r="G178" s="2"/>
      <c r="H178" s="2"/>
      <c r="K178" s="2"/>
    </row>
    <row r="179" spans="2:11">
      <c r="B179" s="2"/>
      <c r="C179" s="2"/>
      <c r="D179" s="2"/>
      <c r="E179" s="2"/>
      <c r="F179" s="123"/>
      <c r="G179" s="2"/>
      <c r="H179" s="2"/>
      <c r="K179" s="2"/>
    </row>
    <row r="180" spans="2:11">
      <c r="B180" s="2"/>
      <c r="C180" s="2"/>
      <c r="D180" s="2"/>
      <c r="E180" s="2"/>
      <c r="F180" s="123"/>
      <c r="G180" s="2"/>
      <c r="H180" s="2"/>
      <c r="K180" s="2"/>
    </row>
    <row r="181" spans="2:11">
      <c r="B181" s="2"/>
      <c r="C181" s="2"/>
      <c r="D181" s="2"/>
      <c r="E181" s="2"/>
      <c r="F181" s="123"/>
      <c r="G181" s="2"/>
      <c r="H181" s="2"/>
      <c r="K181" s="2"/>
    </row>
    <row r="182" spans="2:11">
      <c r="B182" s="2"/>
      <c r="C182" s="2"/>
      <c r="D182" s="2"/>
      <c r="E182" s="2"/>
      <c r="F182" s="123"/>
      <c r="G182" s="2"/>
      <c r="H182" s="2"/>
      <c r="K182" s="2"/>
    </row>
    <row r="183" spans="2:11">
      <c r="B183" s="2"/>
      <c r="C183" s="2"/>
      <c r="D183" s="2"/>
      <c r="E183" s="2"/>
      <c r="F183" s="123"/>
      <c r="G183" s="2"/>
      <c r="H183" s="2"/>
      <c r="K183" s="2"/>
    </row>
    <row r="184" spans="2:11">
      <c r="B184" s="2"/>
      <c r="C184" s="2"/>
      <c r="D184" s="2"/>
      <c r="E184" s="2"/>
      <c r="F184" s="123"/>
      <c r="G184" s="2"/>
      <c r="H184" s="2"/>
      <c r="K184" s="2"/>
    </row>
    <row r="185" spans="2:11">
      <c r="B185" s="2"/>
      <c r="C185" s="2"/>
      <c r="D185" s="2"/>
      <c r="E185" s="2"/>
      <c r="F185" s="123"/>
      <c r="G185" s="2"/>
      <c r="H185" s="2"/>
      <c r="K185" s="2"/>
    </row>
    <row r="186" spans="2:11">
      <c r="B186" s="2"/>
      <c r="C186" s="2"/>
      <c r="D186" s="2"/>
      <c r="E186" s="2"/>
      <c r="F186" s="123"/>
      <c r="G186" s="2"/>
      <c r="H186" s="2"/>
      <c r="K186" s="2"/>
    </row>
    <row r="187" spans="2:11">
      <c r="B187" s="2"/>
      <c r="C187" s="2"/>
      <c r="D187" s="2"/>
      <c r="E187" s="2"/>
      <c r="F187" s="123"/>
      <c r="G187" s="2"/>
      <c r="H187" s="2"/>
      <c r="K187" s="2"/>
    </row>
    <row r="188" spans="2:11">
      <c r="B188" s="2"/>
      <c r="C188" s="2"/>
      <c r="D188" s="2"/>
      <c r="E188" s="2"/>
      <c r="F188" s="123"/>
      <c r="G188" s="2"/>
      <c r="H188" s="2"/>
      <c r="K188" s="2"/>
    </row>
    <row r="189" spans="2:11">
      <c r="B189" s="2"/>
      <c r="C189" s="2"/>
      <c r="D189" s="2"/>
      <c r="E189" s="2"/>
      <c r="F189" s="123"/>
      <c r="G189" s="2"/>
      <c r="H189" s="2"/>
      <c r="K189" s="2"/>
    </row>
    <row r="190" spans="2:11">
      <c r="B190" s="2"/>
      <c r="C190" s="2"/>
      <c r="D190" s="2"/>
      <c r="E190" s="2"/>
      <c r="F190" s="123"/>
      <c r="G190" s="2"/>
      <c r="H190" s="2"/>
      <c r="K190" s="2"/>
    </row>
    <row r="191" spans="2:11">
      <c r="B191" s="2"/>
      <c r="C191" s="2"/>
      <c r="D191" s="2"/>
      <c r="E191" s="2"/>
      <c r="F191" s="123"/>
      <c r="G191" s="2"/>
      <c r="H191" s="2"/>
      <c r="K191" s="2"/>
    </row>
    <row r="192" spans="2:11">
      <c r="B192" s="2"/>
      <c r="C192" s="2"/>
      <c r="D192" s="2"/>
      <c r="E192" s="2"/>
      <c r="F192" s="123"/>
      <c r="G192" s="2"/>
      <c r="H192" s="2"/>
      <c r="K192" s="2"/>
    </row>
    <row r="193" spans="2:11">
      <c r="B193" s="2"/>
      <c r="C193" s="2"/>
      <c r="D193" s="2"/>
      <c r="E193" s="2"/>
      <c r="F193" s="123"/>
      <c r="G193" s="2"/>
      <c r="H193" s="2"/>
      <c r="K193" s="2"/>
    </row>
    <row r="194" spans="2:11">
      <c r="B194" s="2"/>
      <c r="C194" s="2"/>
      <c r="D194" s="2"/>
      <c r="E194" s="2"/>
      <c r="F194" s="123"/>
      <c r="G194" s="2"/>
      <c r="H194" s="2"/>
      <c r="K194" s="2"/>
    </row>
    <row r="195" spans="2:11">
      <c r="B195" s="2"/>
      <c r="C195" s="2"/>
      <c r="D195" s="2"/>
      <c r="E195" s="2"/>
      <c r="F195" s="123"/>
      <c r="G195" s="2"/>
      <c r="H195" s="2"/>
      <c r="K195" s="2"/>
    </row>
    <row r="196" spans="2:11">
      <c r="B196" s="2"/>
      <c r="C196" s="2"/>
      <c r="D196" s="2"/>
      <c r="E196" s="2"/>
      <c r="F196" s="123"/>
      <c r="G196" s="2"/>
      <c r="H196" s="2"/>
      <c r="K196" s="2"/>
    </row>
    <row r="197" spans="2:11">
      <c r="B197" s="2"/>
      <c r="C197" s="2"/>
      <c r="D197" s="2"/>
      <c r="E197" s="2"/>
      <c r="F197" s="123"/>
      <c r="G197" s="2"/>
      <c r="H197" s="2"/>
      <c r="K197" s="2"/>
    </row>
    <row r="198" spans="2:11">
      <c r="B198" s="2"/>
      <c r="C198" s="2"/>
      <c r="D198" s="2"/>
      <c r="E198" s="2"/>
      <c r="F198" s="123"/>
      <c r="G198" s="2"/>
      <c r="H198" s="2"/>
      <c r="K198" s="2"/>
    </row>
    <row r="199" spans="2:11">
      <c r="B199" s="2"/>
      <c r="C199" s="2"/>
      <c r="D199" s="2"/>
      <c r="E199" s="2"/>
      <c r="F199" s="123"/>
      <c r="G199" s="2"/>
      <c r="H199" s="2"/>
      <c r="K199" s="2"/>
    </row>
    <row r="200" spans="2:11">
      <c r="B200" s="2"/>
      <c r="C200" s="2"/>
      <c r="D200" s="2"/>
      <c r="E200" s="2"/>
      <c r="F200" s="123"/>
      <c r="G200" s="2"/>
      <c r="H200" s="2"/>
      <c r="K200" s="2"/>
    </row>
    <row r="201" spans="2:11">
      <c r="B201" s="2"/>
      <c r="C201" s="2"/>
      <c r="D201" s="2"/>
      <c r="E201" s="2"/>
      <c r="F201" s="123"/>
      <c r="G201" s="2"/>
      <c r="H201" s="2"/>
      <c r="K201" s="2"/>
    </row>
    <row r="202" spans="2:11">
      <c r="B202" s="2"/>
      <c r="C202" s="2"/>
      <c r="D202" s="2"/>
      <c r="E202" s="2"/>
      <c r="F202" s="123"/>
      <c r="G202" s="2"/>
      <c r="H202" s="2"/>
      <c r="K202" s="2"/>
    </row>
    <row r="203" spans="2:11">
      <c r="B203" s="2"/>
      <c r="C203" s="2"/>
      <c r="D203" s="2"/>
      <c r="E203" s="2"/>
      <c r="F203" s="123"/>
      <c r="G203" s="2"/>
      <c r="H203" s="2"/>
      <c r="K203" s="2"/>
    </row>
    <row r="204" spans="2:11">
      <c r="B204" s="2"/>
      <c r="C204" s="2"/>
      <c r="D204" s="2"/>
      <c r="E204" s="2"/>
      <c r="F204" s="123"/>
      <c r="G204" s="2"/>
      <c r="H204" s="2"/>
      <c r="K204" s="2"/>
    </row>
    <row r="205" spans="2:11">
      <c r="B205" s="2"/>
      <c r="C205" s="2"/>
      <c r="D205" s="2"/>
      <c r="E205" s="2"/>
      <c r="F205" s="123"/>
      <c r="G205" s="2"/>
      <c r="H205" s="2"/>
      <c r="K205" s="2"/>
    </row>
    <row r="206" spans="2:11">
      <c r="B206" s="2"/>
      <c r="C206" s="2"/>
      <c r="D206" s="2"/>
      <c r="E206" s="2"/>
      <c r="F206" s="123"/>
      <c r="G206" s="2"/>
      <c r="H206" s="2"/>
      <c r="K206" s="2"/>
    </row>
    <row r="207" spans="2:11">
      <c r="B207" s="2"/>
      <c r="C207" s="2"/>
      <c r="D207" s="2"/>
      <c r="E207" s="2"/>
      <c r="F207" s="123"/>
      <c r="G207" s="2"/>
      <c r="H207" s="2"/>
      <c r="K207" s="2"/>
    </row>
    <row r="208" spans="2:11">
      <c r="B208" s="2"/>
      <c r="C208" s="2"/>
      <c r="D208" s="2"/>
      <c r="E208" s="2"/>
      <c r="F208" s="123"/>
      <c r="G208" s="2"/>
      <c r="H208" s="2"/>
      <c r="K208" s="2"/>
    </row>
    <row r="209" spans="2:11">
      <c r="B209" s="2"/>
      <c r="C209" s="2"/>
      <c r="D209" s="2"/>
      <c r="E209" s="2"/>
      <c r="F209" s="123"/>
      <c r="G209" s="2"/>
      <c r="H209" s="2"/>
      <c r="K209" s="2"/>
    </row>
    <row r="210" spans="2:11">
      <c r="B210" s="2"/>
      <c r="C210" s="2"/>
      <c r="D210" s="2"/>
      <c r="E210" s="2"/>
      <c r="F210" s="123"/>
      <c r="G210" s="2"/>
      <c r="H210" s="2"/>
      <c r="K210" s="2"/>
    </row>
    <row r="211" spans="2:11">
      <c r="B211" s="2"/>
      <c r="C211" s="2"/>
      <c r="D211" s="2"/>
      <c r="E211" s="2"/>
      <c r="F211" s="123"/>
      <c r="G211" s="2"/>
      <c r="H211" s="2"/>
      <c r="K211" s="2"/>
    </row>
    <row r="212" spans="2:11">
      <c r="B212" s="2"/>
      <c r="C212" s="2"/>
      <c r="D212" s="2"/>
      <c r="E212" s="2"/>
      <c r="F212" s="123"/>
      <c r="G212" s="2"/>
      <c r="H212" s="2"/>
      <c r="K212" s="2"/>
    </row>
    <row r="213" spans="2:11">
      <c r="B213" s="2"/>
      <c r="C213" s="2"/>
      <c r="D213" s="2"/>
      <c r="E213" s="2"/>
      <c r="F213" s="123"/>
      <c r="G213" s="2"/>
      <c r="H213" s="2"/>
      <c r="K213" s="2"/>
    </row>
    <row r="214" spans="2:11">
      <c r="B214" s="2"/>
      <c r="C214" s="2"/>
      <c r="D214" s="2"/>
      <c r="E214" s="2"/>
      <c r="F214" s="123"/>
      <c r="G214" s="2"/>
      <c r="H214" s="2"/>
      <c r="K214" s="2"/>
    </row>
    <row r="215" spans="2:11">
      <c r="B215" s="2"/>
      <c r="C215" s="2"/>
      <c r="D215" s="2"/>
      <c r="E215" s="2"/>
      <c r="F215" s="123"/>
      <c r="G215" s="2"/>
      <c r="H215" s="2"/>
      <c r="K215" s="2"/>
    </row>
    <row r="216" spans="2:11">
      <c r="B216" s="2"/>
      <c r="C216" s="2"/>
      <c r="D216" s="2"/>
      <c r="E216" s="2"/>
      <c r="F216" s="123"/>
      <c r="G216" s="2"/>
      <c r="H216" s="2"/>
      <c r="K216" s="2"/>
    </row>
    <row r="217" spans="2:11">
      <c r="B217" s="2"/>
      <c r="C217" s="2"/>
      <c r="D217" s="2"/>
      <c r="E217" s="2"/>
      <c r="F217" s="123"/>
      <c r="G217" s="2"/>
      <c r="H217" s="2"/>
      <c r="K217" s="2"/>
    </row>
    <row r="218" spans="2:11">
      <c r="B218" s="2"/>
      <c r="C218" s="2"/>
      <c r="D218" s="2"/>
      <c r="E218" s="2"/>
      <c r="F218" s="123"/>
      <c r="G218" s="2"/>
      <c r="H218" s="2"/>
      <c r="K218" s="2"/>
    </row>
    <row r="219" spans="2:11">
      <c r="B219" s="2"/>
      <c r="C219" s="2"/>
      <c r="D219" s="2"/>
      <c r="E219" s="2"/>
      <c r="F219" s="123"/>
      <c r="G219" s="2"/>
      <c r="H219" s="2"/>
      <c r="K219" s="2"/>
    </row>
    <row r="220" spans="2:11">
      <c r="B220" s="2"/>
      <c r="C220" s="2"/>
      <c r="D220" s="2"/>
      <c r="E220" s="2"/>
      <c r="F220" s="123"/>
      <c r="G220" s="2"/>
      <c r="H220" s="2"/>
      <c r="K220" s="2"/>
    </row>
    <row r="221" spans="2:11">
      <c r="B221" s="2"/>
      <c r="C221" s="2"/>
      <c r="D221" s="2"/>
      <c r="E221" s="2"/>
      <c r="F221" s="123"/>
      <c r="G221" s="2"/>
      <c r="H221" s="2"/>
      <c r="K221" s="2"/>
    </row>
    <row r="222" spans="2:11">
      <c r="B222" s="2"/>
      <c r="C222" s="2"/>
      <c r="D222" s="2"/>
      <c r="E222" s="2"/>
      <c r="F222" s="123"/>
      <c r="G222" s="2"/>
      <c r="H222" s="2"/>
      <c r="K222" s="2"/>
    </row>
    <row r="223" spans="2:11">
      <c r="B223" s="2"/>
      <c r="C223" s="2"/>
      <c r="D223" s="2"/>
      <c r="E223" s="2"/>
      <c r="F223" s="123"/>
      <c r="G223" s="2"/>
      <c r="H223" s="2"/>
      <c r="K223" s="2"/>
    </row>
    <row r="224" spans="2:11">
      <c r="B224" s="2"/>
      <c r="C224" s="2"/>
      <c r="D224" s="2"/>
      <c r="E224" s="2"/>
      <c r="F224" s="123"/>
      <c r="G224" s="2"/>
      <c r="H224" s="2"/>
      <c r="K224" s="2"/>
    </row>
    <row r="225" spans="2:11">
      <c r="B225" s="2"/>
      <c r="C225" s="2"/>
      <c r="D225" s="2"/>
      <c r="E225" s="2"/>
      <c r="F225" s="123"/>
      <c r="G225" s="2"/>
      <c r="H225" s="2"/>
      <c r="K225" s="2"/>
    </row>
    <row r="226" spans="2:11">
      <c r="B226" s="2"/>
      <c r="C226" s="2"/>
      <c r="D226" s="2"/>
      <c r="E226" s="2"/>
      <c r="F226" s="123"/>
      <c r="G226" s="2"/>
      <c r="H226" s="2"/>
      <c r="K226" s="2"/>
    </row>
    <row r="227" spans="2:11">
      <c r="B227" s="2"/>
      <c r="C227" s="2"/>
      <c r="D227" s="2"/>
      <c r="E227" s="2"/>
      <c r="F227" s="123"/>
      <c r="G227" s="2"/>
      <c r="H227" s="2"/>
      <c r="K227" s="2"/>
    </row>
    <row r="228" spans="2:11">
      <c r="B228" s="2"/>
      <c r="C228" s="2"/>
      <c r="D228" s="2"/>
      <c r="E228" s="2"/>
      <c r="F228" s="123"/>
      <c r="G228" s="2"/>
      <c r="H228" s="2"/>
      <c r="K228" s="2"/>
    </row>
    <row r="229" spans="2:11">
      <c r="B229" s="2"/>
      <c r="C229" s="2"/>
      <c r="D229" s="2"/>
      <c r="E229" s="2"/>
      <c r="F229" s="123"/>
      <c r="G229" s="2"/>
      <c r="H229" s="2"/>
      <c r="K229" s="2"/>
    </row>
    <row r="230" spans="2:11">
      <c r="B230" s="2"/>
      <c r="C230" s="2"/>
      <c r="D230" s="2"/>
      <c r="E230" s="2"/>
      <c r="F230" s="123"/>
      <c r="G230" s="2"/>
      <c r="H230" s="2"/>
      <c r="K230" s="2"/>
    </row>
    <row r="231" spans="2:11">
      <c r="B231" s="2"/>
      <c r="C231" s="2"/>
      <c r="D231" s="2"/>
      <c r="E231" s="2"/>
      <c r="F231" s="123"/>
      <c r="G231" s="2"/>
      <c r="H231" s="2"/>
      <c r="K231" s="2"/>
    </row>
    <row r="232" spans="2:11">
      <c r="B232" s="2"/>
      <c r="C232" s="2"/>
      <c r="D232" s="2"/>
      <c r="E232" s="2"/>
      <c r="F232" s="123"/>
      <c r="G232" s="2"/>
      <c r="H232" s="2"/>
      <c r="K232" s="2"/>
    </row>
    <row r="233" spans="2:11">
      <c r="B233" s="2"/>
      <c r="C233" s="2"/>
      <c r="D233" s="2"/>
      <c r="E233" s="2"/>
      <c r="F233" s="123"/>
      <c r="G233" s="2"/>
      <c r="H233" s="2"/>
      <c r="K233" s="2"/>
    </row>
    <row r="234" spans="2:11">
      <c r="B234" s="2"/>
      <c r="C234" s="2"/>
      <c r="D234" s="2"/>
      <c r="E234" s="2"/>
      <c r="F234" s="123"/>
      <c r="G234" s="2"/>
      <c r="H234" s="2"/>
      <c r="K234" s="2"/>
    </row>
    <row r="235" spans="2:11">
      <c r="B235" s="2"/>
      <c r="C235" s="2"/>
      <c r="D235" s="2"/>
      <c r="E235" s="2"/>
      <c r="F235" s="123"/>
      <c r="G235" s="2"/>
      <c r="H235" s="2"/>
      <c r="K235" s="2"/>
    </row>
    <row r="236" spans="2:11">
      <c r="B236" s="2"/>
      <c r="C236" s="2"/>
      <c r="D236" s="2"/>
      <c r="E236" s="2"/>
      <c r="F236" s="123"/>
      <c r="G236" s="2"/>
      <c r="H236" s="2"/>
      <c r="K236" s="2"/>
    </row>
    <row r="237" spans="2:11">
      <c r="B237" s="2"/>
      <c r="C237" s="2"/>
      <c r="D237" s="2"/>
      <c r="E237" s="2"/>
      <c r="F237" s="123"/>
      <c r="G237" s="2"/>
      <c r="H237" s="2"/>
      <c r="K237" s="2"/>
    </row>
    <row r="238" spans="2:11">
      <c r="B238" s="2"/>
      <c r="C238" s="2"/>
      <c r="D238" s="2"/>
      <c r="E238" s="2"/>
      <c r="F238" s="123"/>
      <c r="G238" s="2"/>
      <c r="H238" s="2"/>
      <c r="K238" s="2"/>
    </row>
    <row r="239" spans="2:11">
      <c r="B239" s="2"/>
      <c r="C239" s="2"/>
      <c r="D239" s="2"/>
      <c r="E239" s="2"/>
      <c r="F239" s="123"/>
      <c r="G239" s="2"/>
      <c r="H239" s="2"/>
      <c r="K239" s="2"/>
    </row>
    <row r="240" spans="2:11">
      <c r="B240" s="2"/>
      <c r="C240" s="2"/>
      <c r="D240" s="2"/>
      <c r="E240" s="2"/>
      <c r="F240" s="123"/>
      <c r="G240" s="2"/>
      <c r="H240" s="2"/>
      <c r="K240" s="2"/>
    </row>
    <row r="241" spans="2:11">
      <c r="B241" s="2"/>
      <c r="C241" s="2"/>
      <c r="D241" s="2"/>
      <c r="E241" s="2"/>
      <c r="F241" s="123"/>
      <c r="G241" s="2"/>
      <c r="H241" s="2"/>
      <c r="K241" s="2"/>
    </row>
    <row r="242" spans="2:11">
      <c r="B242" s="2"/>
      <c r="C242" s="2"/>
      <c r="D242" s="2"/>
      <c r="E242" s="2"/>
      <c r="F242" s="123"/>
      <c r="G242" s="2"/>
      <c r="H242" s="2"/>
      <c r="K242" s="2"/>
    </row>
    <row r="243" spans="2:11">
      <c r="B243" s="2"/>
      <c r="C243" s="2"/>
      <c r="D243" s="2"/>
      <c r="E243" s="2"/>
      <c r="F243" s="123"/>
      <c r="G243" s="2"/>
      <c r="H243" s="2"/>
      <c r="K243" s="2"/>
    </row>
    <row r="244" spans="2:11">
      <c r="B244" s="2"/>
      <c r="C244" s="2"/>
      <c r="D244" s="2"/>
      <c r="E244" s="2"/>
      <c r="F244" s="123"/>
      <c r="G244" s="2"/>
      <c r="H244" s="2"/>
      <c r="K244" s="2"/>
    </row>
    <row r="245" spans="2:11">
      <c r="B245" s="2"/>
      <c r="C245" s="2"/>
      <c r="D245" s="2"/>
      <c r="E245" s="2"/>
      <c r="F245" s="123"/>
      <c r="G245" s="2"/>
      <c r="H245" s="2"/>
      <c r="K245" s="2"/>
    </row>
    <row r="246" spans="2:11">
      <c r="B246" s="2"/>
      <c r="C246" s="2"/>
      <c r="D246" s="2"/>
      <c r="E246" s="2"/>
      <c r="F246" s="123"/>
      <c r="G246" s="2"/>
      <c r="H246" s="2"/>
      <c r="K246" s="2"/>
    </row>
    <row r="247" spans="2:11">
      <c r="B247" s="2"/>
      <c r="C247" s="2"/>
      <c r="D247" s="2"/>
      <c r="E247" s="2"/>
      <c r="F247" s="123"/>
      <c r="G247" s="2"/>
      <c r="H247" s="2"/>
      <c r="K247" s="2"/>
    </row>
    <row r="248" spans="2:11">
      <c r="B248" s="2"/>
      <c r="C248" s="2"/>
      <c r="D248" s="2"/>
      <c r="E248" s="2"/>
      <c r="F248" s="123"/>
      <c r="G248" s="2"/>
      <c r="H248" s="2"/>
      <c r="K248" s="2"/>
    </row>
    <row r="249" spans="2:11">
      <c r="B249" s="2"/>
      <c r="C249" s="2"/>
      <c r="D249" s="2"/>
      <c r="E249" s="2"/>
      <c r="F249" s="123"/>
      <c r="G249" s="2"/>
      <c r="H249" s="2"/>
      <c r="K249" s="2"/>
    </row>
    <row r="250" spans="2:11">
      <c r="B250" s="2"/>
      <c r="C250" s="2"/>
      <c r="D250" s="2"/>
      <c r="E250" s="2"/>
      <c r="F250" s="123"/>
      <c r="G250" s="2"/>
      <c r="H250" s="2"/>
      <c r="K250" s="2"/>
    </row>
    <row r="251" spans="2:11">
      <c r="B251" s="2"/>
      <c r="C251" s="2"/>
      <c r="D251" s="2"/>
      <c r="E251" s="2"/>
      <c r="F251" s="123"/>
      <c r="G251" s="2"/>
      <c r="H251" s="2"/>
      <c r="K251" s="2"/>
    </row>
    <row r="252" spans="2:11">
      <c r="B252" s="2"/>
      <c r="C252" s="2"/>
      <c r="D252" s="2"/>
      <c r="E252" s="2"/>
      <c r="F252" s="123"/>
      <c r="G252" s="2"/>
      <c r="H252" s="2"/>
      <c r="K252" s="2"/>
    </row>
    <row r="253" spans="2:11">
      <c r="B253" s="2"/>
      <c r="C253" s="2"/>
      <c r="D253" s="2"/>
      <c r="E253" s="2"/>
      <c r="F253" s="123"/>
      <c r="G253" s="2"/>
      <c r="H253" s="2"/>
      <c r="K253" s="2"/>
    </row>
    <row r="254" spans="2:11">
      <c r="B254" s="2"/>
      <c r="C254" s="2"/>
      <c r="D254" s="2"/>
      <c r="E254" s="2"/>
      <c r="F254" s="123"/>
      <c r="G254" s="2"/>
      <c r="H254" s="2"/>
      <c r="K254" s="2"/>
    </row>
    <row r="255" spans="2:11">
      <c r="B255" s="2"/>
      <c r="C255" s="2"/>
      <c r="D255" s="2"/>
      <c r="E255" s="2"/>
      <c r="F255" s="123"/>
      <c r="G255" s="2"/>
      <c r="H255" s="2"/>
      <c r="K255" s="2"/>
    </row>
    <row r="256" spans="2:11">
      <c r="B256" s="2"/>
      <c r="C256" s="2"/>
      <c r="D256" s="2"/>
      <c r="E256" s="2"/>
      <c r="F256" s="123"/>
      <c r="G256" s="2"/>
      <c r="H256" s="2"/>
      <c r="K256" s="2"/>
    </row>
    <row r="257" spans="2:11">
      <c r="B257" s="2"/>
      <c r="C257" s="2"/>
      <c r="D257" s="2"/>
      <c r="E257" s="2"/>
      <c r="F257" s="123"/>
      <c r="G257" s="2"/>
      <c r="H257" s="2"/>
      <c r="K257" s="2"/>
    </row>
    <row r="258" spans="2:11">
      <c r="B258" s="2"/>
      <c r="C258" s="2"/>
      <c r="D258" s="2"/>
      <c r="E258" s="2"/>
      <c r="F258" s="123"/>
      <c r="G258" s="2"/>
      <c r="H258" s="2"/>
      <c r="K258" s="2"/>
    </row>
    <row r="259" spans="2:11">
      <c r="B259" s="2"/>
      <c r="C259" s="2"/>
      <c r="D259" s="2"/>
      <c r="E259" s="2"/>
      <c r="F259" s="123"/>
      <c r="G259" s="2"/>
      <c r="H259" s="2"/>
      <c r="K259" s="2"/>
    </row>
    <row r="260" spans="2:11">
      <c r="B260" s="2"/>
      <c r="C260" s="2"/>
      <c r="D260" s="2"/>
      <c r="E260" s="2"/>
      <c r="F260" s="123"/>
      <c r="G260" s="2"/>
      <c r="H260" s="2"/>
      <c r="K260" s="2"/>
    </row>
    <row r="261" spans="2:11">
      <c r="B261" s="2"/>
      <c r="C261" s="2"/>
      <c r="D261" s="2"/>
      <c r="E261" s="2"/>
      <c r="F261" s="123"/>
      <c r="G261" s="2"/>
      <c r="H261" s="2"/>
      <c r="K261" s="2"/>
    </row>
    <row r="262" spans="2:11">
      <c r="B262" s="2"/>
      <c r="C262" s="2"/>
      <c r="D262" s="2"/>
      <c r="E262" s="2"/>
      <c r="F262" s="123"/>
      <c r="G262" s="2"/>
      <c r="H262" s="2"/>
      <c r="K262" s="2"/>
    </row>
    <row r="263" spans="2:11">
      <c r="B263" s="2"/>
      <c r="C263" s="2"/>
      <c r="D263" s="2"/>
      <c r="E263" s="2"/>
      <c r="F263" s="123"/>
      <c r="G263" s="2"/>
      <c r="H263" s="2"/>
      <c r="K263" s="2"/>
    </row>
    <row r="264" spans="2:11">
      <c r="B264" s="2"/>
      <c r="C264" s="2"/>
      <c r="D264" s="2"/>
      <c r="E264" s="2"/>
      <c r="F264" s="123"/>
      <c r="G264" s="2"/>
      <c r="H264" s="2"/>
      <c r="K264" s="2"/>
    </row>
    <row r="265" spans="2:11">
      <c r="B265" s="2"/>
      <c r="C265" s="2"/>
      <c r="D265" s="2"/>
      <c r="E265" s="2"/>
      <c r="F265" s="123"/>
      <c r="G265" s="2"/>
      <c r="H265" s="2"/>
      <c r="K265" s="2"/>
    </row>
    <row r="266" spans="2:11">
      <c r="B266" s="2"/>
      <c r="C266" s="2"/>
      <c r="D266" s="2"/>
      <c r="E266" s="2"/>
      <c r="F266" s="123"/>
      <c r="G266" s="2"/>
      <c r="H266" s="2"/>
      <c r="K266" s="2"/>
    </row>
    <row r="267" spans="2:11">
      <c r="B267" s="2"/>
      <c r="C267" s="2"/>
      <c r="D267" s="2"/>
      <c r="E267" s="2"/>
      <c r="F267" s="123"/>
      <c r="G267" s="2"/>
      <c r="H267" s="2"/>
      <c r="K267" s="2"/>
    </row>
    <row r="268" spans="2:11">
      <c r="B268" s="2"/>
      <c r="C268" s="2"/>
      <c r="D268" s="2"/>
      <c r="E268" s="2"/>
      <c r="F268" s="123"/>
      <c r="G268" s="2"/>
      <c r="H268" s="2"/>
      <c r="K268" s="2"/>
    </row>
    <row r="269" spans="2:11">
      <c r="B269" s="2"/>
      <c r="C269" s="2"/>
      <c r="D269" s="2"/>
      <c r="E269" s="2"/>
      <c r="F269" s="123"/>
      <c r="G269" s="2"/>
      <c r="H269" s="2"/>
      <c r="K269" s="2"/>
    </row>
    <row r="270" spans="2:11">
      <c r="B270" s="2"/>
      <c r="C270" s="2"/>
      <c r="D270" s="2"/>
      <c r="E270" s="2"/>
      <c r="F270" s="123"/>
      <c r="G270" s="2"/>
      <c r="H270" s="2"/>
      <c r="K270" s="2"/>
    </row>
    <row r="271" spans="2:11">
      <c r="B271" s="2"/>
      <c r="C271" s="2"/>
      <c r="D271" s="2"/>
      <c r="E271" s="2"/>
      <c r="F271" s="123"/>
      <c r="G271" s="2"/>
      <c r="H271" s="2"/>
      <c r="K271" s="2"/>
    </row>
    <row r="272" spans="2:11">
      <c r="B272" s="2"/>
      <c r="C272" s="2"/>
      <c r="D272" s="2"/>
      <c r="E272" s="2"/>
      <c r="F272" s="123"/>
      <c r="G272" s="2"/>
      <c r="H272" s="2"/>
      <c r="K272" s="2"/>
    </row>
    <row r="273" spans="2:11">
      <c r="B273" s="2"/>
      <c r="C273" s="2"/>
      <c r="D273" s="2"/>
      <c r="E273" s="2"/>
      <c r="F273" s="123"/>
      <c r="G273" s="2"/>
      <c r="H273" s="2"/>
      <c r="K273" s="2"/>
    </row>
  </sheetData>
  <mergeCells count="2">
    <mergeCell ref="B4:I4"/>
    <mergeCell ref="B5:I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T274"/>
  <sheetViews>
    <sheetView showGridLines="0" zoomScale="52" zoomScaleNormal="52" workbookViewId="0">
      <selection activeCell="J25" sqref="J25"/>
    </sheetView>
  </sheetViews>
  <sheetFormatPr baseColWidth="10" defaultRowHeight="15.5"/>
  <cols>
    <col min="1" max="1" width="3.6640625" customWidth="1"/>
    <col min="2" max="2" width="53.83203125" customWidth="1"/>
    <col min="3" max="3" width="12.1640625" customWidth="1"/>
    <col min="4" max="4" width="19.83203125" hidden="1" customWidth="1"/>
    <col min="5" max="5" width="21.6640625" hidden="1" customWidth="1"/>
    <col min="6" max="6" width="10.6640625" style="117"/>
    <col min="7" max="7" width="46.4140625" bestFit="1" customWidth="1"/>
    <col min="9" max="9" width="11.6640625" customWidth="1"/>
    <col min="10" max="10" width="18" style="33" customWidth="1"/>
  </cols>
  <sheetData>
    <row r="2" spans="2:20" ht="60.5" customHeight="1">
      <c r="F2" s="118"/>
      <c r="J2"/>
    </row>
    <row r="3" spans="2:20">
      <c r="C3" s="1"/>
      <c r="D3" s="1"/>
      <c r="E3" s="1"/>
      <c r="F3" s="118"/>
      <c r="G3" s="1"/>
      <c r="J3"/>
    </row>
    <row r="4" spans="2:20" ht="26">
      <c r="B4" s="208" t="s">
        <v>188</v>
      </c>
      <c r="C4" s="208"/>
      <c r="D4" s="208"/>
      <c r="E4" s="208"/>
      <c r="F4" s="208"/>
      <c r="G4" s="208"/>
      <c r="J4"/>
    </row>
    <row r="5" spans="2:20" ht="26">
      <c r="B5" s="208" t="s">
        <v>95</v>
      </c>
      <c r="C5" s="208"/>
      <c r="D5" s="208"/>
      <c r="E5" s="208"/>
      <c r="F5" s="208"/>
      <c r="G5" s="208"/>
      <c r="J5"/>
    </row>
    <row r="6" spans="2:20" ht="18.5">
      <c r="B6" s="101"/>
      <c r="C6" s="101"/>
      <c r="D6" s="101"/>
      <c r="E6" s="101"/>
      <c r="F6" s="116"/>
      <c r="G6" s="100"/>
      <c r="J6"/>
    </row>
    <row r="7" spans="2:20" ht="28.5">
      <c r="B7" s="18"/>
      <c r="C7" s="17"/>
      <c r="D7" s="21" t="s">
        <v>84</v>
      </c>
      <c r="E7" s="22" t="s">
        <v>85</v>
      </c>
      <c r="F7" s="18"/>
      <c r="G7" s="17" t="s">
        <v>186</v>
      </c>
      <c r="J7"/>
    </row>
    <row r="8" spans="2:20">
      <c r="B8" s="13" t="s">
        <v>2</v>
      </c>
      <c r="C8" s="13" t="s">
        <v>1</v>
      </c>
      <c r="D8" s="23" t="s">
        <v>118</v>
      </c>
      <c r="E8" s="25" t="s">
        <v>118</v>
      </c>
      <c r="F8" s="13" t="s">
        <v>121</v>
      </c>
      <c r="G8" s="13" t="s">
        <v>122</v>
      </c>
      <c r="J8"/>
    </row>
    <row r="9" spans="2:20" s="107" customFormat="1" ht="28" customHeight="1">
      <c r="B9" s="103" t="s">
        <v>123</v>
      </c>
      <c r="C9" s="104"/>
      <c r="D9" s="104"/>
      <c r="E9" s="105"/>
      <c r="F9" s="119"/>
      <c r="G9" s="104"/>
      <c r="H9" s="192"/>
      <c r="I9" s="192" t="s">
        <v>194</v>
      </c>
      <c r="J9"/>
      <c r="K9"/>
      <c r="L9"/>
      <c r="M9"/>
    </row>
    <row r="10" spans="2:20" ht="18" customHeight="1">
      <c r="B10" s="9" t="s">
        <v>175</v>
      </c>
      <c r="C10" s="127" t="s">
        <v>7</v>
      </c>
      <c r="D10" s="127">
        <v>6</v>
      </c>
      <c r="E10" s="128">
        <v>1</v>
      </c>
      <c r="F10" s="153">
        <f>'WARD MODULE (40 or 20 beds)'!H12+'WARD MODULE (40 or 20 beds)'!N12</f>
        <v>40</v>
      </c>
      <c r="G10" s="183">
        <f>'WARD MODULE (40 or 20 beds)'!K12+'WARD MODULE (40 or 20 beds)'!Q12</f>
        <v>0</v>
      </c>
      <c r="J10"/>
      <c r="O10" s="219">
        <f>'WARD MODULE (40 or 20 beds)'!$N$9</f>
        <v>2</v>
      </c>
      <c r="T10" s="192" t="s">
        <v>191</v>
      </c>
    </row>
    <row r="11" spans="2:20" ht="18" customHeight="1">
      <c r="B11" s="10" t="s">
        <v>73</v>
      </c>
      <c r="C11" s="124" t="s">
        <v>7</v>
      </c>
      <c r="D11" s="124">
        <v>6</v>
      </c>
      <c r="E11" s="125">
        <v>1</v>
      </c>
      <c r="F11" s="126">
        <f>'WARD MODULE (40 or 20 beds)'!H13+'WARD MODULE (40 or 20 beds)'!N13+'CORE MODULE  '!F10</f>
        <v>8</v>
      </c>
      <c r="G11" s="183">
        <f>'WARD MODULE (40 or 20 beds)'!K12+'WARD MODULE (40 or 20 beds)'!Q12+'CORE MODULE  '!I10</f>
        <v>0</v>
      </c>
      <c r="J11"/>
      <c r="O11" s="219"/>
      <c r="T11" s="192" t="s">
        <v>190</v>
      </c>
    </row>
    <row r="12" spans="2:20" ht="18" customHeight="1">
      <c r="B12" s="9" t="s">
        <v>74</v>
      </c>
      <c r="C12" s="127" t="s">
        <v>7</v>
      </c>
      <c r="D12" s="127">
        <v>4</v>
      </c>
      <c r="E12" s="128">
        <v>2</v>
      </c>
      <c r="F12" s="126">
        <f>'WARD MODULE (40 or 20 beds)'!H14+'WARD MODULE (40 or 20 beds)'!N14+'CORE MODULE  '!F11</f>
        <v>0</v>
      </c>
      <c r="G12" s="183">
        <f>'WARD MODULE (40 or 20 beds)'!K13+'WARD MODULE (40 or 20 beds)'!Q13+'CORE MODULE  '!I11</f>
        <v>0</v>
      </c>
      <c r="J12"/>
    </row>
    <row r="13" spans="2:20" ht="18" customHeight="1">
      <c r="B13" s="10" t="s">
        <v>76</v>
      </c>
      <c r="C13" s="124" t="s">
        <v>7</v>
      </c>
      <c r="D13" s="124">
        <v>4</v>
      </c>
      <c r="E13" s="125">
        <v>0</v>
      </c>
      <c r="F13" s="126">
        <f>'WARD MODULE (40 or 20 beds)'!H15+'WARD MODULE (40 or 20 beds)'!N15+'CORE MODULE  '!F12</f>
        <v>3</v>
      </c>
      <c r="G13" s="183">
        <f>'WARD MODULE (40 or 20 beds)'!K14+'WARD MODULE (40 or 20 beds)'!Q14+'CORE MODULE  '!I12</f>
        <v>0</v>
      </c>
      <c r="J13"/>
    </row>
    <row r="14" spans="2:20" ht="18" customHeight="1">
      <c r="B14" s="9" t="s">
        <v>75</v>
      </c>
      <c r="C14" s="127" t="s">
        <v>7</v>
      </c>
      <c r="D14" s="127">
        <v>6</v>
      </c>
      <c r="E14" s="128">
        <v>0</v>
      </c>
      <c r="F14" s="126">
        <f>'WARD MODULE (40 or 20 beds)'!H16+'WARD MODULE (40 or 20 beds)'!N16+'CORE MODULE  '!F13</f>
        <v>6</v>
      </c>
      <c r="G14" s="183">
        <f>'WARD MODULE (40 or 20 beds)'!K15+'WARD MODULE (40 or 20 beds)'!Q15+'CORE MODULE  '!I13</f>
        <v>0</v>
      </c>
      <c r="J14"/>
    </row>
    <row r="15" spans="2:20" ht="18" customHeight="1">
      <c r="B15" s="10" t="s">
        <v>78</v>
      </c>
      <c r="C15" s="124" t="s">
        <v>7</v>
      </c>
      <c r="D15" s="124">
        <v>8</v>
      </c>
      <c r="E15" s="125">
        <v>1</v>
      </c>
      <c r="F15" s="126">
        <f>'WARD MODULE (40 or 20 beds)'!H17+'WARD MODULE (40 or 20 beds)'!N17+'CORE MODULE  '!F14</f>
        <v>8</v>
      </c>
      <c r="G15" s="183">
        <f>'WARD MODULE (40 or 20 beds)'!K16+'WARD MODULE (40 or 20 beds)'!Q16+'CORE MODULE  '!I14</f>
        <v>0</v>
      </c>
      <c r="J15"/>
      <c r="N15" s="218" t="s">
        <v>189</v>
      </c>
    </row>
    <row r="16" spans="2:20" ht="18" customHeight="1">
      <c r="B16" s="9" t="s">
        <v>79</v>
      </c>
      <c r="C16" s="127" t="s">
        <v>7</v>
      </c>
      <c r="D16" s="127">
        <v>6</v>
      </c>
      <c r="E16" s="128">
        <v>0</v>
      </c>
      <c r="F16" s="126">
        <f>'WARD MODULE (40 or 20 beds)'!H18+'WARD MODULE (40 or 20 beds)'!N18+'CORE MODULE  '!F15</f>
        <v>6</v>
      </c>
      <c r="G16" s="183">
        <f>'WARD MODULE (40 or 20 beds)'!K17+'WARD MODULE (40 or 20 beds)'!Q17+'CORE MODULE  '!I15</f>
        <v>0</v>
      </c>
      <c r="J16"/>
      <c r="N16" s="218"/>
    </row>
    <row r="17" spans="1:20" ht="18" customHeight="1">
      <c r="B17" s="10" t="s">
        <v>83</v>
      </c>
      <c r="C17" s="124" t="s">
        <v>7</v>
      </c>
      <c r="D17" s="124">
        <v>2</v>
      </c>
      <c r="E17" s="125">
        <v>0</v>
      </c>
      <c r="F17" s="126">
        <f>'WARD MODULE (40 or 20 beds)'!H19+'WARD MODULE (40 or 20 beds)'!N19+'CORE MODULE  '!F16</f>
        <v>2</v>
      </c>
      <c r="G17" s="183">
        <f>'WARD MODULE (40 or 20 beds)'!K18+'WARD MODULE (40 or 20 beds)'!Q18+'CORE MODULE  '!I16</f>
        <v>0</v>
      </c>
      <c r="J17"/>
      <c r="N17" s="218"/>
    </row>
    <row r="18" spans="1:20" ht="18" customHeight="1">
      <c r="B18" s="9" t="s">
        <v>82</v>
      </c>
      <c r="C18" s="127" t="s">
        <v>7</v>
      </c>
      <c r="D18" s="127">
        <v>4</v>
      </c>
      <c r="E18" s="128">
        <v>1</v>
      </c>
      <c r="F18" s="126">
        <f>'WARD MODULE (40 or 20 beds)'!H20+'WARD MODULE (40 or 20 beds)'!N20+'CORE MODULE  '!F17</f>
        <v>6</v>
      </c>
      <c r="G18" s="183">
        <f>'WARD MODULE (40 or 20 beds)'!K19+'WARD MODULE (40 or 20 beds)'!Q19+'CORE MODULE  '!I17</f>
        <v>0</v>
      </c>
      <c r="J18"/>
    </row>
    <row r="19" spans="1:20" ht="18" customHeight="1">
      <c r="B19" s="10" t="s">
        <v>80</v>
      </c>
      <c r="C19" s="124" t="s">
        <v>7</v>
      </c>
      <c r="D19" s="124">
        <v>10</v>
      </c>
      <c r="E19" s="125">
        <v>2</v>
      </c>
      <c r="F19" s="126">
        <f>'WARD MODULE (40 or 20 beds)'!H21+'WARD MODULE (40 or 20 beds)'!N21+'CORE MODULE  '!F18</f>
        <v>18</v>
      </c>
      <c r="G19" s="183">
        <f>'WARD MODULE (40 or 20 beds)'!K20+'WARD MODULE (40 or 20 beds)'!Q20+'CORE MODULE  '!I18</f>
        <v>0</v>
      </c>
      <c r="J19"/>
    </row>
    <row r="20" spans="1:20" ht="18" customHeight="1">
      <c r="B20" s="9" t="s">
        <v>81</v>
      </c>
      <c r="C20" s="127" t="s">
        <v>7</v>
      </c>
      <c r="D20" s="127">
        <v>80</v>
      </c>
      <c r="E20" s="128">
        <v>52</v>
      </c>
      <c r="F20" s="126">
        <f>'WARD MODULE (40 or 20 beds)'!H22+'WARD MODULE (40 or 20 beds)'!N22+'CORE MODULE  '!F19</f>
        <v>32</v>
      </c>
      <c r="G20" s="183">
        <f>'WARD MODULE (40 or 20 beds)'!K21+'WARD MODULE (40 or 20 beds)'!Q21+'CORE MODULE  '!I19</f>
        <v>0</v>
      </c>
      <c r="J20"/>
    </row>
    <row r="21" spans="1:20" ht="18" customHeight="1">
      <c r="B21" s="10" t="s">
        <v>77</v>
      </c>
      <c r="C21" s="124" t="s">
        <v>7</v>
      </c>
      <c r="D21" s="124">
        <v>45</v>
      </c>
      <c r="E21" s="125">
        <v>20</v>
      </c>
      <c r="F21" s="126">
        <f>'WARD MODULE (40 or 20 beds)'!H23+'WARD MODULE (40 or 20 beds)'!N23+'CORE MODULE  '!F20</f>
        <v>45</v>
      </c>
      <c r="G21" s="183">
        <f>'WARD MODULE (40 or 20 beds)'!K22+'WARD MODULE (40 or 20 beds)'!Q22+'CORE MODULE  '!I20</f>
        <v>0</v>
      </c>
      <c r="J21"/>
      <c r="O21" s="219">
        <f>'WARD MODULE (40 or 20 beds)'!$H$9</f>
        <v>2</v>
      </c>
      <c r="T21" s="192" t="s">
        <v>192</v>
      </c>
    </row>
    <row r="22" spans="1:20" ht="18" customHeight="1">
      <c r="B22" s="9" t="s">
        <v>45</v>
      </c>
      <c r="C22" s="127" t="s">
        <v>10</v>
      </c>
      <c r="D22" s="127">
        <v>1000</v>
      </c>
      <c r="E22" s="128">
        <v>400</v>
      </c>
      <c r="F22" s="126">
        <f>'WARD MODULE (40 or 20 beds)'!H24+'WARD MODULE (40 or 20 beds)'!N24+'CORE MODULE  '!F21</f>
        <v>1280</v>
      </c>
      <c r="G22" s="183">
        <f>'WARD MODULE (40 or 20 beds)'!K23+'WARD MODULE (40 or 20 beds)'!Q23+'CORE MODULE  '!I21</f>
        <v>0</v>
      </c>
      <c r="J22"/>
      <c r="O22" s="219"/>
      <c r="T22" s="192" t="s">
        <v>193</v>
      </c>
    </row>
    <row r="23" spans="1:20" ht="18" customHeight="1">
      <c r="B23" s="158" t="s">
        <v>92</v>
      </c>
      <c r="C23" s="212" t="s">
        <v>94</v>
      </c>
      <c r="D23" s="213"/>
      <c r="E23" s="214"/>
      <c r="F23" s="159">
        <f>'WARD MODULE (40 or 20 beds)'!H25+'WARD MODULE (40 or 20 beds)'!N25+'CORE MODULE  '!F22</f>
        <v>5592</v>
      </c>
      <c r="G23" s="183">
        <f>'WARD MODULE (40 or 20 beds)'!K24+'WARD MODULE (40 or 20 beds)'!Q24+'CORE MODULE  '!I22</f>
        <v>0</v>
      </c>
      <c r="J23"/>
    </row>
    <row r="24" spans="1:20" s="102" customFormat="1" ht="18" customHeight="1" thickBot="1">
      <c r="A24"/>
      <c r="B24" s="161" t="s">
        <v>93</v>
      </c>
      <c r="C24" s="215"/>
      <c r="D24" s="216"/>
      <c r="E24" s="217"/>
      <c r="F24" s="159">
        <f>'WARD MODULE (40 or 20 beds)'!H26+'WARD MODULE (40 or 20 beds)'!N26+'CORE MODULE  '!F23</f>
        <v>5592</v>
      </c>
      <c r="G24" s="183">
        <f>'WARD MODULE (40 or 20 beds)'!K25+'WARD MODULE (40 or 20 beds)'!Q25+'CORE MODULE  '!I23</f>
        <v>0</v>
      </c>
      <c r="H24"/>
      <c r="I24"/>
    </row>
    <row r="25" spans="1:20" s="107" customFormat="1" ht="28" customHeight="1" thickBot="1">
      <c r="A25" s="102"/>
      <c r="B25" s="108" t="s">
        <v>55</v>
      </c>
      <c r="C25" s="129"/>
      <c r="D25" s="130"/>
      <c r="E25" s="130"/>
      <c r="F25" s="131"/>
      <c r="G25" s="186">
        <f>SUM(G11:G24)</f>
        <v>0</v>
      </c>
      <c r="H25" s="102"/>
      <c r="I25" s="102"/>
    </row>
    <row r="26" spans="1:20" ht="18" customHeight="1">
      <c r="A26" s="107"/>
      <c r="B26" s="103" t="s">
        <v>24</v>
      </c>
      <c r="C26" s="132"/>
      <c r="D26" s="132"/>
      <c r="E26" s="133"/>
      <c r="F26" s="134"/>
      <c r="G26" s="104"/>
      <c r="H26" s="107"/>
      <c r="I26" s="107"/>
      <c r="J26"/>
    </row>
    <row r="27" spans="1:20" ht="18" customHeight="1">
      <c r="B27" s="10" t="s">
        <v>137</v>
      </c>
      <c r="C27" s="124" t="s">
        <v>7</v>
      </c>
      <c r="D27" s="124">
        <v>16</v>
      </c>
      <c r="E27" s="135">
        <v>4</v>
      </c>
      <c r="F27" s="126">
        <f>'WARD MODULE (40 or 20 beds)'!H29+'WARD MODULE (40 or 20 beds)'!N29+'CORE MODULE  '!F26</f>
        <v>52</v>
      </c>
      <c r="G27" s="183">
        <f>'WARD MODULE (40 or 20 beds)'!K28+'WARD MODULE (40 or 20 beds)'!Q28+'CORE MODULE  '!I26</f>
        <v>0</v>
      </c>
      <c r="J27"/>
    </row>
    <row r="28" spans="1:20" ht="18" customHeight="1">
      <c r="B28" s="9" t="s">
        <v>134</v>
      </c>
      <c r="C28" s="127" t="s">
        <v>7</v>
      </c>
      <c r="D28" s="127">
        <v>16</v>
      </c>
      <c r="E28" s="136">
        <v>4</v>
      </c>
      <c r="F28" s="126">
        <f>'WARD MODULE (40 or 20 beds)'!H30+'WARD MODULE (40 or 20 beds)'!N30+'CORE MODULE  '!F27</f>
        <v>52</v>
      </c>
      <c r="G28" s="183">
        <f>'WARD MODULE (40 or 20 beds)'!K29+'WARD MODULE (40 or 20 beds)'!Q29+'CORE MODULE  '!I27</f>
        <v>0</v>
      </c>
      <c r="J28"/>
    </row>
    <row r="29" spans="1:20" ht="18" customHeight="1">
      <c r="B29" s="10" t="s">
        <v>135</v>
      </c>
      <c r="C29" s="124" t="s">
        <v>7</v>
      </c>
      <c r="D29" s="124">
        <v>16</v>
      </c>
      <c r="E29" s="135">
        <v>4</v>
      </c>
      <c r="F29" s="126">
        <f>'WARD MODULE (40 or 20 beds)'!H31+'WARD MODULE (40 or 20 beds)'!N31+'CORE MODULE  '!F28</f>
        <v>52</v>
      </c>
      <c r="G29" s="183">
        <f>'WARD MODULE (40 or 20 beds)'!K30+'WARD MODULE (40 or 20 beds)'!Q30+'CORE MODULE  '!I28</f>
        <v>0</v>
      </c>
      <c r="J29"/>
    </row>
    <row r="30" spans="1:20" ht="18" customHeight="1">
      <c r="B30" s="9" t="s">
        <v>136</v>
      </c>
      <c r="C30" s="127" t="s">
        <v>7</v>
      </c>
      <c r="D30" s="127">
        <v>16</v>
      </c>
      <c r="E30" s="136">
        <v>4</v>
      </c>
      <c r="F30" s="126">
        <f>'WARD MODULE (40 or 20 beds)'!H32+'WARD MODULE (40 or 20 beds)'!N32+'CORE MODULE  '!F29</f>
        <v>52</v>
      </c>
      <c r="G30" s="183">
        <f>'WARD MODULE (40 or 20 beds)'!K31+'WARD MODULE (40 or 20 beds)'!Q31+'CORE MODULE  '!I29</f>
        <v>0</v>
      </c>
      <c r="J30"/>
    </row>
    <row r="31" spans="1:20" ht="18" customHeight="1">
      <c r="B31" s="10" t="s">
        <v>34</v>
      </c>
      <c r="C31" s="124" t="s">
        <v>7</v>
      </c>
      <c r="D31" s="124">
        <v>16</v>
      </c>
      <c r="E31" s="135">
        <v>4</v>
      </c>
      <c r="F31" s="126">
        <f>'WARD MODULE (40 or 20 beds)'!H33+'WARD MODULE (40 or 20 beds)'!N33+'CORE MODULE  '!F30</f>
        <v>52</v>
      </c>
      <c r="G31" s="183">
        <f>'WARD MODULE (40 or 20 beds)'!K32+'WARD MODULE (40 or 20 beds)'!Q32+'CORE MODULE  '!I30</f>
        <v>0</v>
      </c>
      <c r="J31"/>
    </row>
    <row r="32" spans="1:20" ht="18" customHeight="1">
      <c r="B32" s="9" t="s">
        <v>33</v>
      </c>
      <c r="C32" s="127" t="s">
        <v>133</v>
      </c>
      <c r="D32" s="127">
        <v>40</v>
      </c>
      <c r="E32" s="136">
        <v>10</v>
      </c>
      <c r="F32" s="126">
        <f>'WARD MODULE (40 or 20 beds)'!H34+'WARD MODULE (40 or 20 beds)'!N34+'CORE MODULE  '!F31</f>
        <v>48</v>
      </c>
      <c r="G32" s="183">
        <f>'WARD MODULE (40 or 20 beds)'!K33+'WARD MODULE (40 or 20 beds)'!Q33+'CORE MODULE  '!I31</f>
        <v>0</v>
      </c>
      <c r="J32"/>
    </row>
    <row r="33" spans="1:10" ht="18" customHeight="1">
      <c r="B33" s="10" t="s">
        <v>3</v>
      </c>
      <c r="C33" s="124" t="s">
        <v>7</v>
      </c>
      <c r="D33" s="124">
        <v>7</v>
      </c>
      <c r="E33" s="135">
        <v>2</v>
      </c>
      <c r="F33" s="126">
        <f>'WARD MODULE (40 or 20 beds)'!H35+'WARD MODULE (40 or 20 beds)'!N35+'CORE MODULE  '!F32</f>
        <v>47</v>
      </c>
      <c r="G33" s="183">
        <f>'WARD MODULE (40 or 20 beds)'!K34+'WARD MODULE (40 or 20 beds)'!Q34+'CORE MODULE  '!I32</f>
        <v>0</v>
      </c>
      <c r="J33"/>
    </row>
    <row r="34" spans="1:10" ht="18" customHeight="1">
      <c r="B34" s="9" t="s">
        <v>4</v>
      </c>
      <c r="C34" s="127" t="s">
        <v>7</v>
      </c>
      <c r="D34" s="127">
        <v>10</v>
      </c>
      <c r="E34" s="136">
        <v>2</v>
      </c>
      <c r="F34" s="126">
        <f>'WARD MODULE (40 or 20 beds)'!H36+'WARD MODULE (40 or 20 beds)'!N36+'CORE MODULE  '!F33</f>
        <v>12</v>
      </c>
      <c r="G34" s="183">
        <f>'WARD MODULE (40 or 20 beds)'!K35+'WARD MODULE (40 or 20 beds)'!Q35+'CORE MODULE  '!I33</f>
        <v>0</v>
      </c>
      <c r="J34"/>
    </row>
    <row r="35" spans="1:10" ht="18" customHeight="1">
      <c r="B35" s="10" t="s">
        <v>132</v>
      </c>
      <c r="C35" s="124" t="s">
        <v>7</v>
      </c>
      <c r="D35" s="124">
        <v>10</v>
      </c>
      <c r="E35" s="135">
        <v>2</v>
      </c>
      <c r="F35" s="126">
        <f>'WARD MODULE (40 or 20 beds)'!H37+'WARD MODULE (40 or 20 beds)'!N37+'CORE MODULE  '!F34</f>
        <v>10</v>
      </c>
      <c r="G35" s="183">
        <f>'WARD MODULE (40 or 20 beds)'!K36+'WARD MODULE (40 or 20 beds)'!Q36+'CORE MODULE  '!I34</f>
        <v>0</v>
      </c>
      <c r="J35"/>
    </row>
    <row r="36" spans="1:10" ht="18" customHeight="1">
      <c r="B36" s="9" t="s">
        <v>20</v>
      </c>
      <c r="C36" s="127" t="s">
        <v>7</v>
      </c>
      <c r="D36" s="127">
        <v>14</v>
      </c>
      <c r="E36" s="136">
        <v>4</v>
      </c>
      <c r="F36" s="126">
        <f>'WARD MODULE (40 or 20 beds)'!H38+'WARD MODULE (40 or 20 beds)'!N38+'CORE MODULE  '!F35</f>
        <v>48</v>
      </c>
      <c r="G36" s="183">
        <f>'WARD MODULE (40 or 20 beds)'!K37+'WARD MODULE (40 or 20 beds)'!Q37+'CORE MODULE  '!I35</f>
        <v>0</v>
      </c>
      <c r="J36"/>
    </row>
    <row r="37" spans="1:10" ht="18" customHeight="1">
      <c r="B37" s="10" t="s">
        <v>16</v>
      </c>
      <c r="C37" s="124" t="s">
        <v>6</v>
      </c>
      <c r="D37" s="124">
        <v>9</v>
      </c>
      <c r="E37" s="135">
        <v>2</v>
      </c>
      <c r="F37" s="126">
        <f>'WARD MODULE (40 or 20 beds)'!H39+'WARD MODULE (40 or 20 beds)'!N39+'CORE MODULE  '!F36</f>
        <v>9</v>
      </c>
      <c r="G37" s="183">
        <f>'WARD MODULE (40 or 20 beds)'!K38+'WARD MODULE (40 or 20 beds)'!Q38+'CORE MODULE  '!I36</f>
        <v>0</v>
      </c>
      <c r="J37"/>
    </row>
    <row r="38" spans="1:10" ht="18" customHeight="1">
      <c r="B38" s="9" t="s">
        <v>18</v>
      </c>
      <c r="C38" s="127" t="s">
        <v>8</v>
      </c>
      <c r="D38" s="127">
        <v>300</v>
      </c>
      <c r="E38" s="136">
        <v>60</v>
      </c>
      <c r="F38" s="126">
        <f>'WARD MODULE (40 or 20 beds)'!H40+'WARD MODULE (40 or 20 beds)'!N40+'CORE MODULE  '!F37</f>
        <v>780</v>
      </c>
      <c r="G38" s="183">
        <f>'WARD MODULE (40 or 20 beds)'!K39+'WARD MODULE (40 or 20 beds)'!Q39+'CORE MODULE  '!I37</f>
        <v>0</v>
      </c>
      <c r="J38"/>
    </row>
    <row r="39" spans="1:10" ht="18" customHeight="1">
      <c r="B39" s="10" t="s">
        <v>17</v>
      </c>
      <c r="C39" s="124" t="s">
        <v>7</v>
      </c>
      <c r="D39" s="124">
        <v>12</v>
      </c>
      <c r="E39" s="135">
        <v>2</v>
      </c>
      <c r="F39" s="126">
        <f>'WARD MODULE (40 or 20 beds)'!H41+'WARD MODULE (40 or 20 beds)'!N41+'CORE MODULE  '!F38</f>
        <v>20</v>
      </c>
      <c r="G39" s="183">
        <f>'WARD MODULE (40 or 20 beds)'!K40+'WARD MODULE (40 or 20 beds)'!Q40+'CORE MODULE  '!I38</f>
        <v>0</v>
      </c>
      <c r="J39"/>
    </row>
    <row r="40" spans="1:10" ht="18" customHeight="1">
      <c r="B40" s="9" t="s">
        <v>19</v>
      </c>
      <c r="C40" s="127" t="s">
        <v>7</v>
      </c>
      <c r="D40" s="127">
        <v>20</v>
      </c>
      <c r="E40" s="136">
        <v>4</v>
      </c>
      <c r="F40" s="126">
        <f>'WARD MODULE (40 or 20 beds)'!H42+'WARD MODULE (40 or 20 beds)'!N42+'CORE MODULE  '!F39</f>
        <v>24</v>
      </c>
      <c r="G40" s="183">
        <f>'WARD MODULE (40 or 20 beds)'!K41+'WARD MODULE (40 or 20 beds)'!Q41+'CORE MODULE  '!I39</f>
        <v>0</v>
      </c>
      <c r="J40"/>
    </row>
    <row r="41" spans="1:10" ht="18" customHeight="1">
      <c r="B41" s="10" t="s">
        <v>5</v>
      </c>
      <c r="C41" s="124" t="s">
        <v>9</v>
      </c>
      <c r="D41" s="124">
        <v>18</v>
      </c>
      <c r="E41" s="135">
        <v>4</v>
      </c>
      <c r="F41" s="126">
        <f>'WARD MODULE (40 or 20 beds)'!H43+'WARD MODULE (40 or 20 beds)'!N43+'CORE MODULE  '!F40</f>
        <v>46</v>
      </c>
      <c r="G41" s="183">
        <f>'WARD MODULE (40 or 20 beds)'!K42+'WARD MODULE (40 or 20 beds)'!Q42+'CORE MODULE  '!I40</f>
        <v>0</v>
      </c>
      <c r="J41"/>
    </row>
    <row r="42" spans="1:10" ht="18" customHeight="1">
      <c r="B42" s="9" t="s">
        <v>129</v>
      </c>
      <c r="C42" s="127" t="s">
        <v>8</v>
      </c>
      <c r="D42" s="127">
        <v>210</v>
      </c>
      <c r="E42" s="136">
        <v>60</v>
      </c>
      <c r="F42" s="126">
        <f>'WARD MODULE (40 or 20 beds)'!H44+'WARD MODULE (40 or 20 beds)'!N44+'CORE MODULE  '!F41</f>
        <v>340</v>
      </c>
      <c r="G42" s="183">
        <f>'WARD MODULE (40 or 20 beds)'!K43+'WARD MODULE (40 or 20 beds)'!Q43+'CORE MODULE  '!I41</f>
        <v>0</v>
      </c>
      <c r="J42"/>
    </row>
    <row r="43" spans="1:10" s="102" customFormat="1" ht="18" customHeight="1" thickBot="1">
      <c r="A43"/>
      <c r="B43" s="10" t="s">
        <v>130</v>
      </c>
      <c r="C43" s="124"/>
      <c r="D43" s="124">
        <v>8</v>
      </c>
      <c r="E43" s="135">
        <v>4</v>
      </c>
      <c r="F43" s="126">
        <f>'WARD MODULE (40 or 20 beds)'!H45+'WARD MODULE (40 or 20 beds)'!N45+'CORE MODULE  '!F42</f>
        <v>44</v>
      </c>
      <c r="G43" s="183">
        <f>'WARD MODULE (40 or 20 beds)'!K44+'WARD MODULE (40 or 20 beds)'!Q44+'CORE MODULE  '!I42</f>
        <v>0</v>
      </c>
      <c r="H43"/>
      <c r="I43"/>
    </row>
    <row r="44" spans="1:10" s="107" customFormat="1" ht="28" customHeight="1" thickBot="1">
      <c r="A44" s="102"/>
      <c r="B44" s="108" t="s">
        <v>21</v>
      </c>
      <c r="C44" s="129"/>
      <c r="D44" s="130"/>
      <c r="E44" s="130"/>
      <c r="F44" s="137"/>
      <c r="G44" s="186">
        <f>SUM(G27:G43)</f>
        <v>0</v>
      </c>
      <c r="H44" s="102"/>
      <c r="I44" s="102"/>
    </row>
    <row r="45" spans="1:10" ht="18" customHeight="1">
      <c r="A45" s="107"/>
      <c r="B45" s="103" t="s">
        <v>23</v>
      </c>
      <c r="C45" s="132"/>
      <c r="D45" s="132"/>
      <c r="E45" s="133"/>
      <c r="F45" s="134"/>
      <c r="G45" s="185"/>
      <c r="H45" s="107"/>
      <c r="I45" s="107"/>
      <c r="J45"/>
    </row>
    <row r="46" spans="1:10" ht="18" customHeight="1">
      <c r="B46" s="9" t="s">
        <v>131</v>
      </c>
      <c r="C46" s="127" t="s">
        <v>10</v>
      </c>
      <c r="D46" s="127">
        <v>560</v>
      </c>
      <c r="E46" s="138">
        <v>224</v>
      </c>
      <c r="F46" s="126">
        <f>'WARD MODULE (40 or 20 beds)'!H48+'WARD MODULE (40 or 20 beds)'!N48+'CORE MODULE  '!F45</f>
        <v>616</v>
      </c>
      <c r="G46" s="183">
        <f>'WARD MODULE (40 or 20 beds)'!K47+'WARD MODULE (40 or 20 beds)'!Q47+'CORE MODULE  '!I45</f>
        <v>0</v>
      </c>
      <c r="J46"/>
    </row>
    <row r="47" spans="1:10" ht="18" customHeight="1">
      <c r="B47" s="10" t="s">
        <v>11</v>
      </c>
      <c r="C47" s="124" t="s">
        <v>7</v>
      </c>
      <c r="D47" s="124">
        <v>32</v>
      </c>
      <c r="E47" s="139">
        <v>10</v>
      </c>
      <c r="F47" s="126">
        <f>'WARD MODULE (40 or 20 beds)'!H49+'WARD MODULE (40 or 20 beds)'!N49+'CORE MODULE  '!F46</f>
        <v>66</v>
      </c>
      <c r="G47" s="183">
        <f>'WARD MODULE (40 or 20 beds)'!K48+'WARD MODULE (40 or 20 beds)'!Q48+'CORE MODULE  '!I46</f>
        <v>0</v>
      </c>
      <c r="J47"/>
    </row>
    <row r="48" spans="1:10" ht="18" customHeight="1">
      <c r="B48" s="9" t="s">
        <v>12</v>
      </c>
      <c r="C48" s="127" t="s">
        <v>7</v>
      </c>
      <c r="D48" s="127">
        <v>4</v>
      </c>
      <c r="E48" s="138">
        <v>2</v>
      </c>
      <c r="F48" s="126">
        <f>'WARD MODULE (40 or 20 beds)'!H50+'WARD MODULE (40 or 20 beds)'!N50+'CORE MODULE  '!F47</f>
        <v>8</v>
      </c>
      <c r="G48" s="183">
        <f>'WARD MODULE (40 or 20 beds)'!K49+'WARD MODULE (40 or 20 beds)'!Q49+'CORE MODULE  '!I47</f>
        <v>0</v>
      </c>
      <c r="J48"/>
    </row>
    <row r="49" spans="1:10" ht="18" customHeight="1">
      <c r="B49" s="10" t="s">
        <v>13</v>
      </c>
      <c r="C49" s="124" t="s">
        <v>7</v>
      </c>
      <c r="D49" s="124">
        <v>40</v>
      </c>
      <c r="E49" s="139">
        <v>12</v>
      </c>
      <c r="F49" s="126">
        <f>'WARD MODULE (40 or 20 beds)'!H51+'WARD MODULE (40 or 20 beds)'!N51+'CORE MODULE  '!F48</f>
        <v>72</v>
      </c>
      <c r="G49" s="183">
        <f>'WARD MODULE (40 or 20 beds)'!K50+'WARD MODULE (40 or 20 beds)'!Q50+'CORE MODULE  '!I48</f>
        <v>0</v>
      </c>
      <c r="J49"/>
    </row>
    <row r="50" spans="1:10" ht="18" customHeight="1">
      <c r="B50" s="9" t="s">
        <v>14</v>
      </c>
      <c r="C50" s="127" t="s">
        <v>15</v>
      </c>
      <c r="D50" s="127">
        <v>28</v>
      </c>
      <c r="E50" s="138">
        <v>6</v>
      </c>
      <c r="F50" s="126">
        <f>'WARD MODULE (40 or 20 beds)'!H52+'WARD MODULE (40 or 20 beds)'!N52+'CORE MODULE  '!F49</f>
        <v>66</v>
      </c>
      <c r="G50" s="183">
        <f>'WARD MODULE (40 or 20 beds)'!K51+'WARD MODULE (40 or 20 beds)'!Q51+'CORE MODULE  '!I49</f>
        <v>0</v>
      </c>
      <c r="J50"/>
    </row>
    <row r="51" spans="1:10" ht="18" customHeight="1">
      <c r="B51" s="10" t="s">
        <v>138</v>
      </c>
      <c r="C51" s="124" t="s">
        <v>7</v>
      </c>
      <c r="D51" s="124">
        <v>28</v>
      </c>
      <c r="E51" s="139">
        <v>6</v>
      </c>
      <c r="F51" s="126">
        <f>'WARD MODULE (40 or 20 beds)'!H53+'WARD MODULE (40 or 20 beds)'!N53+'CORE MODULE  '!F50</f>
        <v>66</v>
      </c>
      <c r="G51" s="183">
        <f>'WARD MODULE (40 or 20 beds)'!K52+'WARD MODULE (40 or 20 beds)'!Q52+'CORE MODULE  '!I50</f>
        <v>0</v>
      </c>
      <c r="J51"/>
    </row>
    <row r="52" spans="1:10" ht="18" customHeight="1">
      <c r="B52" s="9" t="s">
        <v>26</v>
      </c>
      <c r="C52" s="127" t="s">
        <v>7</v>
      </c>
      <c r="D52" s="127">
        <v>28</v>
      </c>
      <c r="E52" s="138">
        <v>6</v>
      </c>
      <c r="F52" s="126">
        <f>'WARD MODULE (40 or 20 beds)'!H54+'WARD MODULE (40 or 20 beds)'!N54+'CORE MODULE  '!F51</f>
        <v>66</v>
      </c>
      <c r="G52" s="183">
        <f>'WARD MODULE (40 or 20 beds)'!K53+'WARD MODULE (40 or 20 beds)'!Q53+'CORE MODULE  '!I51</f>
        <v>0</v>
      </c>
      <c r="J52"/>
    </row>
    <row r="53" spans="1:10" ht="18" customHeight="1">
      <c r="B53" s="10" t="s">
        <v>27</v>
      </c>
      <c r="C53" s="124" t="s">
        <v>7</v>
      </c>
      <c r="D53" s="124">
        <v>28</v>
      </c>
      <c r="E53" s="139">
        <v>6</v>
      </c>
      <c r="F53" s="126">
        <f>'WARD MODULE (40 or 20 beds)'!H55+'WARD MODULE (40 or 20 beds)'!N55+'CORE MODULE  '!F52</f>
        <v>66</v>
      </c>
      <c r="G53" s="183">
        <f>'WARD MODULE (40 or 20 beds)'!K54+'WARD MODULE (40 or 20 beds)'!Q54+'CORE MODULE  '!I52</f>
        <v>0</v>
      </c>
      <c r="J53"/>
    </row>
    <row r="54" spans="1:10" ht="18" customHeight="1">
      <c r="B54" s="9" t="s">
        <v>139</v>
      </c>
      <c r="C54" s="127" t="s">
        <v>7</v>
      </c>
      <c r="D54" s="127">
        <v>28</v>
      </c>
      <c r="E54" s="138">
        <v>6</v>
      </c>
      <c r="F54" s="126">
        <f>'WARD MODULE (40 or 20 beds)'!H56+'WARD MODULE (40 or 20 beds)'!N56+'CORE MODULE  '!F53</f>
        <v>66</v>
      </c>
      <c r="G54" s="183">
        <f>'WARD MODULE (40 or 20 beds)'!K55+'WARD MODULE (40 or 20 beds)'!Q55+'CORE MODULE  '!I53</f>
        <v>0</v>
      </c>
      <c r="J54"/>
    </row>
    <row r="55" spans="1:10" ht="18" customHeight="1">
      <c r="B55" s="10" t="s">
        <v>140</v>
      </c>
      <c r="C55" s="124" t="s">
        <v>7</v>
      </c>
      <c r="D55" s="124">
        <v>16</v>
      </c>
      <c r="E55" s="139">
        <v>6</v>
      </c>
      <c r="F55" s="126">
        <f>'WARD MODULE (40 or 20 beds)'!H57+'WARD MODULE (40 or 20 beds)'!N57+'CORE MODULE  '!F54</f>
        <v>54</v>
      </c>
      <c r="G55" s="183">
        <f>'WARD MODULE (40 or 20 beds)'!K56+'WARD MODULE (40 or 20 beds)'!Q56+'CORE MODULE  '!I54</f>
        <v>0</v>
      </c>
      <c r="J55"/>
    </row>
    <row r="56" spans="1:10" ht="18" customHeight="1">
      <c r="B56" s="9" t="s">
        <v>28</v>
      </c>
      <c r="C56" s="127" t="s">
        <v>7</v>
      </c>
      <c r="D56" s="127">
        <v>10</v>
      </c>
      <c r="E56" s="138">
        <v>6</v>
      </c>
      <c r="F56" s="189">
        <f>'CORE MODULE  '!F55</f>
        <v>-2</v>
      </c>
      <c r="G56" s="183">
        <f>'WARD MODULE (40 or 20 beds)'!K57+'WARD MODULE (40 or 20 beds)'!Q57+'CORE MODULE  '!I55</f>
        <v>0</v>
      </c>
      <c r="J56"/>
    </row>
    <row r="57" spans="1:10" ht="18" customHeight="1">
      <c r="B57" s="10" t="s">
        <v>29</v>
      </c>
      <c r="C57" s="124" t="s">
        <v>7</v>
      </c>
      <c r="D57" s="124">
        <v>10</v>
      </c>
      <c r="E57" s="139">
        <v>6</v>
      </c>
      <c r="F57" s="189">
        <f>'CORE MODULE  '!F56</f>
        <v>-2</v>
      </c>
      <c r="G57" s="183">
        <f>'WARD MODULE (40 or 20 beds)'!K58+'WARD MODULE (40 or 20 beds)'!Q58+'CORE MODULE  '!I56</f>
        <v>0</v>
      </c>
      <c r="J57"/>
    </row>
    <row r="58" spans="1:10" ht="18" customHeight="1">
      <c r="B58" s="9" t="s">
        <v>30</v>
      </c>
      <c r="C58" s="127" t="s">
        <v>7</v>
      </c>
      <c r="D58" s="127">
        <v>4</v>
      </c>
      <c r="E58" s="138">
        <v>1</v>
      </c>
      <c r="F58" s="189">
        <f>'CORE MODULE  '!F57</f>
        <v>2</v>
      </c>
      <c r="G58" s="183">
        <f>'WARD MODULE (40 or 20 beds)'!K59+'WARD MODULE (40 or 20 beds)'!Q59+'CORE MODULE  '!I57</f>
        <v>0</v>
      </c>
      <c r="J58"/>
    </row>
    <row r="59" spans="1:10" ht="18" customHeight="1">
      <c r="B59" s="10" t="s">
        <v>31</v>
      </c>
      <c r="C59" s="124" t="s">
        <v>7</v>
      </c>
      <c r="D59" s="124">
        <v>4</v>
      </c>
      <c r="E59" s="139">
        <v>1</v>
      </c>
      <c r="F59" s="189">
        <f>'CORE MODULE  '!F58</f>
        <v>2</v>
      </c>
      <c r="G59" s="183">
        <f>'WARD MODULE (40 or 20 beds)'!K60+'WARD MODULE (40 or 20 beds)'!Q60+'CORE MODULE  '!I58</f>
        <v>0</v>
      </c>
      <c r="J59"/>
    </row>
    <row r="60" spans="1:10" ht="18" customHeight="1">
      <c r="B60" s="9" t="s">
        <v>32</v>
      </c>
      <c r="C60" s="127" t="s">
        <v>7</v>
      </c>
      <c r="D60" s="127">
        <v>4</v>
      </c>
      <c r="E60" s="138">
        <v>1</v>
      </c>
      <c r="F60" s="189">
        <f>'CORE MODULE  '!F59</f>
        <v>2</v>
      </c>
      <c r="G60" s="183">
        <f>'WARD MODULE (40 or 20 beds)'!K61+'WARD MODULE (40 or 20 beds)'!Q61+'CORE MODULE  '!I59</f>
        <v>0</v>
      </c>
      <c r="J60"/>
    </row>
    <row r="61" spans="1:10" s="102" customFormat="1" ht="18" customHeight="1" thickBot="1">
      <c r="A61"/>
      <c r="B61" s="10" t="s">
        <v>33</v>
      </c>
      <c r="C61" s="124" t="s">
        <v>133</v>
      </c>
      <c r="D61" s="124">
        <v>120</v>
      </c>
      <c r="E61" s="139">
        <v>20</v>
      </c>
      <c r="F61" s="126">
        <f>'WARD MODULE (40 or 20 beds)'!H58+'CORE MODULE  '!N57+'CORE MODULE  '!F60</f>
        <v>176</v>
      </c>
      <c r="G61" s="183">
        <f>'WARD MODULE (40 or 20 beds)'!K62+'WARD MODULE (40 or 20 beds)'!Q62+'CORE MODULE  '!I60</f>
        <v>0</v>
      </c>
      <c r="H61"/>
      <c r="I61"/>
    </row>
    <row r="62" spans="1:10" s="107" customFormat="1" ht="28" customHeight="1" thickBot="1">
      <c r="A62" s="102"/>
      <c r="B62" s="108" t="s">
        <v>22</v>
      </c>
      <c r="C62" s="129"/>
      <c r="D62" s="130"/>
      <c r="E62" s="130"/>
      <c r="F62" s="113"/>
      <c r="G62" s="187">
        <f>SUM(G46:G61)</f>
        <v>0</v>
      </c>
      <c r="H62" s="102"/>
      <c r="I62" s="102"/>
    </row>
    <row r="63" spans="1:10" ht="18" customHeight="1">
      <c r="A63" s="107"/>
      <c r="B63" s="103" t="s">
        <v>25</v>
      </c>
      <c r="C63" s="132"/>
      <c r="D63" s="132"/>
      <c r="E63" s="133"/>
      <c r="F63" s="134"/>
      <c r="G63" s="185"/>
      <c r="H63" s="107"/>
      <c r="I63" s="107"/>
      <c r="J63"/>
    </row>
    <row r="64" spans="1:10" ht="18" customHeight="1" thickBot="1">
      <c r="B64" s="10" t="s">
        <v>156</v>
      </c>
      <c r="C64" s="151" t="s">
        <v>41</v>
      </c>
      <c r="D64" s="124">
        <v>1</v>
      </c>
      <c r="E64" s="125">
        <v>0</v>
      </c>
      <c r="F64" s="126">
        <f>'WARD MODULE (40 or 20 beds)'!H61+'CORE MODULE  '!N60+'CORE MODULE  '!F63</f>
        <v>1</v>
      </c>
      <c r="G64" s="183">
        <f>'WARD MODULE (40 or 20 beds)'!K65+'WARD MODULE (40 or 20 beds)'!Q65+'CORE MODULE  '!I63</f>
        <v>0</v>
      </c>
      <c r="J64"/>
    </row>
    <row r="65" spans="1:10" ht="18" customHeight="1" thickBot="1">
      <c r="B65" s="9" t="s">
        <v>46</v>
      </c>
      <c r="C65" s="151" t="s">
        <v>41</v>
      </c>
      <c r="D65" s="127">
        <v>9</v>
      </c>
      <c r="E65" s="151">
        <v>1</v>
      </c>
      <c r="F65" s="126">
        <f>'WARD MODULE (40 or 20 beds)'!H62+'CORE MODULE  '!N61+'CORE MODULE  '!F64</f>
        <v>9</v>
      </c>
      <c r="G65" s="183">
        <f>'WARD MODULE (40 or 20 beds)'!K66+'WARD MODULE (40 or 20 beds)'!Q66+'CORE MODULE  '!I64</f>
        <v>0</v>
      </c>
      <c r="J65"/>
    </row>
    <row r="66" spans="1:10" ht="18" customHeight="1" thickBot="1">
      <c r="B66" s="10" t="s">
        <v>157</v>
      </c>
      <c r="C66" s="151" t="s">
        <v>41</v>
      </c>
      <c r="D66" s="124">
        <v>1</v>
      </c>
      <c r="E66" s="151"/>
      <c r="F66" s="126">
        <f>'WARD MODULE (40 or 20 beds)'!H63+'CORE MODULE  '!N62+'CORE MODULE  '!F65</f>
        <v>1</v>
      </c>
      <c r="G66" s="183">
        <f>'WARD MODULE (40 or 20 beds)'!K67+'WARD MODULE (40 or 20 beds)'!Q67+'CORE MODULE  '!I65</f>
        <v>0</v>
      </c>
      <c r="J66"/>
    </row>
    <row r="67" spans="1:10" ht="18" customHeight="1" thickBot="1">
      <c r="B67" s="9" t="s">
        <v>158</v>
      </c>
      <c r="C67" s="152" t="s">
        <v>42</v>
      </c>
      <c r="D67" s="127">
        <v>3000</v>
      </c>
      <c r="E67" s="152">
        <v>230</v>
      </c>
      <c r="F67" s="126">
        <f>'WARD MODULE (40 or 20 beds)'!H64+'CORE MODULE  '!N63+'CORE MODULE  '!F66</f>
        <v>2770</v>
      </c>
      <c r="G67" s="183">
        <f>'WARD MODULE (40 or 20 beds)'!K68+'WARD MODULE (40 or 20 beds)'!Q68+'CORE MODULE  '!I66</f>
        <v>0</v>
      </c>
      <c r="J67"/>
    </row>
    <row r="68" spans="1:10" ht="18" customHeight="1" thickBot="1">
      <c r="B68" s="10" t="s">
        <v>159</v>
      </c>
      <c r="C68" s="151" t="s">
        <v>42</v>
      </c>
      <c r="D68" s="124">
        <v>5000</v>
      </c>
      <c r="E68" s="151">
        <v>320</v>
      </c>
      <c r="F68" s="126">
        <f>'WARD MODULE (40 or 20 beds)'!H65+'CORE MODULE  '!N64+'CORE MODULE  '!F67</f>
        <v>4680</v>
      </c>
      <c r="G68" s="183">
        <f>'WARD MODULE (40 or 20 beds)'!K69+'WARD MODULE (40 or 20 beds)'!Q69+'CORE MODULE  '!I67</f>
        <v>0</v>
      </c>
      <c r="J68"/>
    </row>
    <row r="69" spans="1:10" ht="18" customHeight="1" thickBot="1">
      <c r="B69" s="9" t="s">
        <v>160</v>
      </c>
      <c r="C69" s="152" t="s">
        <v>42</v>
      </c>
      <c r="D69" s="127">
        <v>200</v>
      </c>
      <c r="E69" s="152">
        <v>0</v>
      </c>
      <c r="F69" s="126">
        <f>'WARD MODULE (40 or 20 beds)'!H66+'CORE MODULE  '!N65+'CORE MODULE  '!F68</f>
        <v>200</v>
      </c>
      <c r="G69" s="183">
        <f>'WARD MODULE (40 or 20 beds)'!K70+'WARD MODULE (40 or 20 beds)'!Q70+'CORE MODULE  '!I68</f>
        <v>0</v>
      </c>
      <c r="J69"/>
    </row>
    <row r="70" spans="1:10" ht="18" customHeight="1" thickBot="1">
      <c r="B70" s="10" t="s">
        <v>161</v>
      </c>
      <c r="C70" s="152" t="s">
        <v>42</v>
      </c>
      <c r="D70" s="124">
        <v>500</v>
      </c>
      <c r="E70" s="152">
        <v>0</v>
      </c>
      <c r="F70" s="126">
        <f>'WARD MODULE (40 or 20 beds)'!H67+'CORE MODULE  '!N66+'CORE MODULE  '!F69</f>
        <v>500</v>
      </c>
      <c r="G70" s="183">
        <f>'WARD MODULE (40 or 20 beds)'!K71+'WARD MODULE (40 or 20 beds)'!Q71+'CORE MODULE  '!I69</f>
        <v>0</v>
      </c>
      <c r="J70"/>
    </row>
    <row r="71" spans="1:10" ht="18" customHeight="1" thickBot="1">
      <c r="B71" s="9" t="s">
        <v>162</v>
      </c>
      <c r="C71" s="152" t="s">
        <v>42</v>
      </c>
      <c r="D71" s="127">
        <v>50</v>
      </c>
      <c r="E71" s="152">
        <v>0</v>
      </c>
      <c r="F71" s="126">
        <f>'WARD MODULE (40 or 20 beds)'!H68+'CORE MODULE  '!N67+'CORE MODULE  '!F70</f>
        <v>50</v>
      </c>
      <c r="G71" s="183">
        <f>'WARD MODULE (40 or 20 beds)'!K72+'WARD MODULE (40 or 20 beds)'!Q72+'CORE MODULE  '!I70</f>
        <v>0</v>
      </c>
      <c r="J71"/>
    </row>
    <row r="72" spans="1:10" ht="18" customHeight="1" thickBot="1">
      <c r="B72" s="10" t="s">
        <v>35</v>
      </c>
      <c r="C72" s="152" t="s">
        <v>41</v>
      </c>
      <c r="D72" s="124">
        <v>25</v>
      </c>
      <c r="E72" s="152">
        <v>2</v>
      </c>
      <c r="F72" s="126">
        <f>'WARD MODULE (40 or 20 beds)'!H69+'CORE MODULE  '!N68+'CORE MODULE  '!F71</f>
        <v>23</v>
      </c>
      <c r="G72" s="183">
        <f>'WARD MODULE (40 or 20 beds)'!K73+'WARD MODULE (40 or 20 beds)'!Q73+'CORE MODULE  '!I71</f>
        <v>0</v>
      </c>
      <c r="J72"/>
    </row>
    <row r="73" spans="1:10" ht="18" customHeight="1" thickBot="1">
      <c r="B73" s="9" t="s">
        <v>165</v>
      </c>
      <c r="C73" s="152" t="s">
        <v>41</v>
      </c>
      <c r="D73" s="127">
        <v>150</v>
      </c>
      <c r="E73" s="152">
        <v>12</v>
      </c>
      <c r="F73" s="126">
        <f>'WARD MODULE (40 or 20 beds)'!H70+'CORE MODULE  '!N69+'CORE MODULE  '!F72</f>
        <v>138</v>
      </c>
      <c r="G73" s="183">
        <f>'WARD MODULE (40 or 20 beds)'!K74+'WARD MODULE (40 or 20 beds)'!Q74+'CORE MODULE  '!I72</f>
        <v>0</v>
      </c>
      <c r="J73"/>
    </row>
    <row r="74" spans="1:10" ht="18" customHeight="1" thickBot="1">
      <c r="B74" s="10" t="s">
        <v>166</v>
      </c>
      <c r="C74" s="152" t="s">
        <v>41</v>
      </c>
      <c r="D74" s="124">
        <v>150</v>
      </c>
      <c r="E74" s="152">
        <v>12</v>
      </c>
      <c r="F74" s="126">
        <f>'WARD MODULE (40 or 20 beds)'!H71+'CORE MODULE  '!N70+'CORE MODULE  '!F73</f>
        <v>138</v>
      </c>
      <c r="G74" s="183">
        <f>'WARD MODULE (40 or 20 beds)'!K75+'WARD MODULE (40 or 20 beds)'!Q75+'CORE MODULE  '!I73</f>
        <v>0</v>
      </c>
      <c r="J74"/>
    </row>
    <row r="75" spans="1:10" ht="18" customHeight="1" thickBot="1">
      <c r="B75" s="9" t="s">
        <v>163</v>
      </c>
      <c r="C75" s="156" t="s">
        <v>41</v>
      </c>
      <c r="D75" s="127">
        <v>620</v>
      </c>
      <c r="E75" s="156">
        <v>60</v>
      </c>
      <c r="F75" s="126">
        <f>'WARD MODULE (40 or 20 beds)'!H72+'CORE MODULE  '!N71+'CORE MODULE  '!F74</f>
        <v>560</v>
      </c>
      <c r="G75" s="183">
        <f>'WARD MODULE (40 or 20 beds)'!K76+'WARD MODULE (40 or 20 beds)'!Q76+'CORE MODULE  '!I74</f>
        <v>0</v>
      </c>
      <c r="J75"/>
    </row>
    <row r="76" spans="1:10" ht="18" customHeight="1" thickBot="1">
      <c r="B76" s="10" t="s">
        <v>36</v>
      </c>
      <c r="C76" s="152" t="s">
        <v>41</v>
      </c>
      <c r="D76" s="124">
        <v>160</v>
      </c>
      <c r="E76" s="152">
        <v>40</v>
      </c>
      <c r="F76" s="126">
        <f>'WARD MODULE (40 or 20 beds)'!H73+'CORE MODULE  '!N72+'CORE MODULE  '!F75</f>
        <v>120</v>
      </c>
      <c r="G76" s="183">
        <f>'WARD MODULE (40 or 20 beds)'!K77+'WARD MODULE (40 or 20 beds)'!Q77+'CORE MODULE  '!I75</f>
        <v>0</v>
      </c>
      <c r="J76"/>
    </row>
    <row r="77" spans="1:10" ht="18" customHeight="1" thickBot="1">
      <c r="B77" s="9" t="s">
        <v>37</v>
      </c>
      <c r="C77" s="156" t="s">
        <v>41</v>
      </c>
      <c r="D77" s="127">
        <v>200</v>
      </c>
      <c r="E77" s="156">
        <v>40</v>
      </c>
      <c r="F77" s="126">
        <f>'WARD MODULE (40 or 20 beds)'!H74+'CORE MODULE  '!N73+'CORE MODULE  '!F76</f>
        <v>160</v>
      </c>
      <c r="G77" s="183">
        <f>'WARD MODULE (40 or 20 beds)'!K78+'WARD MODULE (40 or 20 beds)'!Q78+'CORE MODULE  '!I76</f>
        <v>0</v>
      </c>
      <c r="J77"/>
    </row>
    <row r="78" spans="1:10" s="102" customFormat="1" ht="18" customHeight="1" thickBot="1">
      <c r="A78"/>
      <c r="B78" s="10" t="s">
        <v>164</v>
      </c>
      <c r="C78" s="152" t="s">
        <v>42</v>
      </c>
      <c r="D78" s="124">
        <v>1000</v>
      </c>
      <c r="E78" s="152">
        <v>200</v>
      </c>
      <c r="F78" s="126">
        <f>'WARD MODULE (40 or 20 beds)'!H75+'CORE MODULE  '!N74+'CORE MODULE  '!F77</f>
        <v>800</v>
      </c>
      <c r="G78" s="183">
        <f>'WARD MODULE (40 or 20 beds)'!K79+'WARD MODULE (40 or 20 beds)'!Q79+'CORE MODULE  '!I77</f>
        <v>0</v>
      </c>
      <c r="H78"/>
      <c r="I78"/>
    </row>
    <row r="79" spans="1:10" s="107" customFormat="1" ht="28" customHeight="1" thickBot="1">
      <c r="A79" s="102"/>
      <c r="B79" s="108" t="s">
        <v>49</v>
      </c>
      <c r="C79" s="129"/>
      <c r="D79" s="130"/>
      <c r="E79" s="130"/>
      <c r="F79" s="131"/>
      <c r="G79" s="186">
        <f>SUM(G64:G78)</f>
        <v>0</v>
      </c>
      <c r="H79" s="102"/>
      <c r="I79" s="102"/>
    </row>
    <row r="80" spans="1:10" ht="18" customHeight="1">
      <c r="A80" s="107"/>
      <c r="B80" s="103" t="s">
        <v>47</v>
      </c>
      <c r="C80" s="132"/>
      <c r="D80" s="132"/>
      <c r="E80" s="133"/>
      <c r="F80" s="134"/>
      <c r="G80" s="185"/>
      <c r="H80" s="107"/>
      <c r="I80" s="107"/>
      <c r="J80"/>
    </row>
    <row r="81" spans="1:10" ht="18" customHeight="1">
      <c r="B81" s="10" t="s">
        <v>39</v>
      </c>
      <c r="C81" s="124" t="s">
        <v>38</v>
      </c>
      <c r="D81" s="124">
        <v>1</v>
      </c>
      <c r="E81" s="125">
        <v>0</v>
      </c>
      <c r="F81" s="126">
        <f>'CORE MODULE  '!F80</f>
        <v>1</v>
      </c>
      <c r="G81" s="183">
        <f>'WARD MODULE (40 or 20 beds)'!K82+'WARD MODULE (40 or 20 beds)'!Q82+'CORE MODULE  '!I80</f>
        <v>0</v>
      </c>
      <c r="J81"/>
    </row>
    <row r="82" spans="1:10" s="102" customFormat="1" ht="18" customHeight="1" thickBot="1">
      <c r="A82"/>
      <c r="B82" s="9" t="s">
        <v>40</v>
      </c>
      <c r="C82" s="127" t="s">
        <v>38</v>
      </c>
      <c r="D82" s="127">
        <v>1</v>
      </c>
      <c r="E82" s="128">
        <v>0</v>
      </c>
      <c r="F82" s="126">
        <f>'CORE MODULE  '!F81</f>
        <v>1</v>
      </c>
      <c r="G82" s="183">
        <f>'WARD MODULE (40 or 20 beds)'!K83+'WARD MODULE (40 or 20 beds)'!Q83+'CORE MODULE  '!I81</f>
        <v>0</v>
      </c>
      <c r="H82"/>
      <c r="I82"/>
    </row>
    <row r="83" spans="1:10" s="107" customFormat="1" ht="28" customHeight="1" thickBot="1">
      <c r="A83" s="102"/>
      <c r="B83" s="108" t="s">
        <v>50</v>
      </c>
      <c r="C83" s="129"/>
      <c r="D83" s="130"/>
      <c r="E83" s="130"/>
      <c r="F83" s="131"/>
      <c r="G83" s="186">
        <f>SUM(G81:G82)</f>
        <v>0</v>
      </c>
      <c r="H83" s="102"/>
      <c r="I83" s="102"/>
    </row>
    <row r="84" spans="1:10" ht="18" customHeight="1">
      <c r="A84" s="107"/>
      <c r="B84" s="103" t="s">
        <v>48</v>
      </c>
      <c r="C84" s="132"/>
      <c r="D84" s="132"/>
      <c r="E84" s="133"/>
      <c r="F84" s="134"/>
      <c r="G84" s="185"/>
      <c r="H84" s="107"/>
      <c r="I84" s="107"/>
      <c r="J84"/>
    </row>
    <row r="85" spans="1:10" ht="18" customHeight="1">
      <c r="B85" s="10" t="s">
        <v>43</v>
      </c>
      <c r="C85" s="124" t="s">
        <v>41</v>
      </c>
      <c r="D85" s="124">
        <v>22</v>
      </c>
      <c r="E85" s="125">
        <v>4</v>
      </c>
      <c r="F85" s="126">
        <f>'WARD MODULE (40 or 20 beds)'!H78+'CORE MODULE  '!N77+'CORE MODULE  '!F84</f>
        <v>18</v>
      </c>
      <c r="G85" s="183">
        <f>'WARD MODULE (40 or 20 beds)'!K86+'WARD MODULE (40 or 20 beds)'!Q86+'CORE MODULE  '!I84</f>
        <v>0</v>
      </c>
      <c r="J85"/>
    </row>
    <row r="86" spans="1:10" s="102" customFormat="1" ht="18" customHeight="1" thickBot="1">
      <c r="A86"/>
      <c r="B86" s="9" t="s">
        <v>44</v>
      </c>
      <c r="C86" s="127" t="s">
        <v>41</v>
      </c>
      <c r="D86" s="127">
        <v>2</v>
      </c>
      <c r="E86" s="128">
        <v>0</v>
      </c>
      <c r="F86" s="126">
        <f>'WARD MODULE (40 or 20 beds)'!H79+'CORE MODULE  '!N78+'CORE MODULE  '!F85</f>
        <v>2</v>
      </c>
      <c r="G86" s="183">
        <f>'WARD MODULE (40 or 20 beds)'!K87+'WARD MODULE (40 or 20 beds)'!Q87+'CORE MODULE  '!I85</f>
        <v>0</v>
      </c>
      <c r="H86"/>
      <c r="I86"/>
    </row>
    <row r="87" spans="1:10" s="107" customFormat="1" ht="28" customHeight="1" thickBot="1">
      <c r="A87" s="102"/>
      <c r="B87" s="108" t="s">
        <v>51</v>
      </c>
      <c r="C87" s="129"/>
      <c r="D87" s="130"/>
      <c r="E87" s="130"/>
      <c r="F87" s="131"/>
      <c r="G87" s="186">
        <f>SUM(G85:G86)</f>
        <v>0</v>
      </c>
      <c r="H87" s="102"/>
      <c r="I87" s="102"/>
    </row>
    <row r="88" spans="1:10" ht="18" customHeight="1">
      <c r="A88" s="107"/>
      <c r="B88" s="103" t="s">
        <v>52</v>
      </c>
      <c r="C88" s="132"/>
      <c r="D88" s="132"/>
      <c r="E88" s="133"/>
      <c r="F88" s="134"/>
      <c r="G88" s="104"/>
      <c r="H88" s="107"/>
      <c r="I88" s="107"/>
      <c r="J88"/>
    </row>
    <row r="89" spans="1:10" ht="18" customHeight="1">
      <c r="B89" s="10" t="s">
        <v>61</v>
      </c>
      <c r="C89" s="124" t="s">
        <v>41</v>
      </c>
      <c r="D89" s="141">
        <v>180</v>
      </c>
      <c r="E89" s="140">
        <v>80</v>
      </c>
      <c r="F89" s="126">
        <f>'WARD MODULE (40 or 20 beds)'!H81+'WARD MODULE (40 or 20 beds)'!N81+'CORE MODULE  '!F88</f>
        <v>140</v>
      </c>
      <c r="G89" s="183">
        <f>'WARD MODULE (40 or 20 beds)'!K90+'WARD MODULE (40 or 20 beds)'!Q90+'CORE MODULE  '!I88</f>
        <v>0</v>
      </c>
      <c r="J89"/>
    </row>
    <row r="90" spans="1:10" s="102" customFormat="1" ht="18" customHeight="1" thickBot="1">
      <c r="A90"/>
      <c r="B90" s="9" t="s">
        <v>153</v>
      </c>
      <c r="C90" s="127" t="s">
        <v>41</v>
      </c>
      <c r="D90" s="127">
        <v>5</v>
      </c>
      <c r="E90" s="128">
        <v>2</v>
      </c>
      <c r="F90" s="126">
        <f>'WARD MODULE (40 or 20 beds)'!H82+'WARD MODULE (40 or 20 beds)'!N82+'CORE MODULE  '!F89</f>
        <v>7</v>
      </c>
      <c r="G90" s="183">
        <f>'WARD MODULE (40 or 20 beds)'!K91+'WARD MODULE (40 or 20 beds)'!Q91+'CORE MODULE  '!I89</f>
        <v>0</v>
      </c>
      <c r="H90"/>
      <c r="I90"/>
    </row>
    <row r="91" spans="1:10" s="107" customFormat="1" ht="28" customHeight="1" thickBot="1">
      <c r="A91" s="102"/>
      <c r="B91" s="108" t="s">
        <v>54</v>
      </c>
      <c r="C91" s="129"/>
      <c r="D91" s="130"/>
      <c r="E91" s="130"/>
      <c r="F91" s="131"/>
      <c r="G91" s="186">
        <f>SUM(G89:G90)</f>
        <v>0</v>
      </c>
      <c r="H91" s="102"/>
      <c r="I91" s="102"/>
    </row>
    <row r="92" spans="1:10" ht="18" customHeight="1">
      <c r="A92" s="107"/>
      <c r="B92" s="103" t="s">
        <v>124</v>
      </c>
      <c r="C92" s="132"/>
      <c r="D92" s="132"/>
      <c r="E92" s="133"/>
      <c r="F92" s="134"/>
      <c r="G92" s="104"/>
      <c r="H92" s="107"/>
      <c r="I92" s="107"/>
      <c r="J92"/>
    </row>
    <row r="93" spans="1:10" ht="18" customHeight="1">
      <c r="B93" s="10" t="s">
        <v>148</v>
      </c>
      <c r="C93" s="142" t="s">
        <v>41</v>
      </c>
      <c r="D93" s="143">
        <v>30</v>
      </c>
      <c r="E93" s="143">
        <v>8</v>
      </c>
      <c r="F93" s="126">
        <f>'WARD MODULE (40 or 20 beds)'!H85+'WARD MODULE (40 or 20 beds)'!N85+'CORE MODULE  '!F92</f>
        <v>30</v>
      </c>
      <c r="G93" s="183">
        <f>'WARD MODULE (40 or 20 beds)'!K94+'WARD MODULE (40 or 20 beds)'!Q94+'CORE MODULE  '!I92</f>
        <v>0</v>
      </c>
      <c r="J93"/>
    </row>
    <row r="94" spans="1:10" ht="18" customHeight="1">
      <c r="B94" s="9" t="s">
        <v>145</v>
      </c>
      <c r="C94" s="144" t="s">
        <v>41</v>
      </c>
      <c r="D94" s="127">
        <v>2000</v>
      </c>
      <c r="E94" s="127">
        <v>500</v>
      </c>
      <c r="F94" s="126">
        <f>'WARD MODULE (40 or 20 beds)'!H86+'WARD MODULE (40 or 20 beds)'!N86+'CORE MODULE  '!F93</f>
        <v>2000</v>
      </c>
      <c r="G94" s="183">
        <f>'WARD MODULE (40 or 20 beds)'!K95+'WARD MODULE (40 or 20 beds)'!Q95+'CORE MODULE  '!I93</f>
        <v>0</v>
      </c>
      <c r="J94"/>
    </row>
    <row r="95" spans="1:10" ht="18" customHeight="1">
      <c r="B95" s="10" t="s">
        <v>141</v>
      </c>
      <c r="C95" s="124" t="s">
        <v>41</v>
      </c>
      <c r="D95" s="143">
        <v>10</v>
      </c>
      <c r="E95" s="143">
        <v>2</v>
      </c>
      <c r="F95" s="126">
        <f>'WARD MODULE (40 or 20 beds)'!H87+'WARD MODULE (40 or 20 beds)'!N87+'CORE MODULE  '!F94</f>
        <v>14</v>
      </c>
      <c r="G95" s="183">
        <f>'WARD MODULE (40 or 20 beds)'!K96+'WARD MODULE (40 or 20 beds)'!Q96+'CORE MODULE  '!I94</f>
        <v>0</v>
      </c>
      <c r="J95"/>
    </row>
    <row r="96" spans="1:10" ht="18" customHeight="1">
      <c r="B96" s="9" t="s">
        <v>142</v>
      </c>
      <c r="C96" s="127" t="s">
        <v>41</v>
      </c>
      <c r="D96" s="127">
        <v>10</v>
      </c>
      <c r="E96" s="145">
        <v>1</v>
      </c>
      <c r="F96" s="126">
        <f>'WARD MODULE (40 or 20 beds)'!H88+'WARD MODULE (40 or 20 beds)'!N88+'CORE MODULE  '!F95</f>
        <v>8</v>
      </c>
      <c r="G96" s="183">
        <f>'WARD MODULE (40 or 20 beds)'!K97+'WARD MODULE (40 or 20 beds)'!Q97+'CORE MODULE  '!I95</f>
        <v>0</v>
      </c>
      <c r="J96"/>
    </row>
    <row r="97" spans="1:10" ht="18" customHeight="1">
      <c r="B97" s="10" t="s">
        <v>143</v>
      </c>
      <c r="C97" s="124" t="s">
        <v>41</v>
      </c>
      <c r="D97" s="143">
        <v>3</v>
      </c>
      <c r="E97" s="143">
        <v>0</v>
      </c>
      <c r="F97" s="126">
        <f>'WARD MODULE (40 or 20 beds)'!H89+'WARD MODULE (40 or 20 beds)'!N89+'CORE MODULE  '!F96</f>
        <v>3</v>
      </c>
      <c r="G97" s="183">
        <f>'WARD MODULE (40 or 20 beds)'!K98+'WARD MODULE (40 or 20 beds)'!Q98+'CORE MODULE  '!I96</f>
        <v>0</v>
      </c>
      <c r="J97"/>
    </row>
    <row r="98" spans="1:10" ht="18" customHeight="1">
      <c r="B98" s="9" t="s">
        <v>57</v>
      </c>
      <c r="C98" s="127" t="s">
        <v>41</v>
      </c>
      <c r="D98" s="127">
        <v>2</v>
      </c>
      <c r="E98" s="145">
        <v>0</v>
      </c>
      <c r="F98" s="126">
        <f>'WARD MODULE (40 or 20 beds)'!H90+'WARD MODULE (40 or 20 beds)'!N90+'CORE MODULE  '!F97</f>
        <v>2</v>
      </c>
      <c r="G98" s="183">
        <f>'WARD MODULE (40 or 20 beds)'!K99+'WARD MODULE (40 or 20 beds)'!Q99+'CORE MODULE  '!I97</f>
        <v>0</v>
      </c>
      <c r="J98"/>
    </row>
    <row r="99" spans="1:10" ht="18" customHeight="1" thickBot="1">
      <c r="B99" s="10" t="s">
        <v>144</v>
      </c>
      <c r="C99" s="124" t="s">
        <v>41</v>
      </c>
      <c r="D99" s="143">
        <v>1</v>
      </c>
      <c r="E99" s="143">
        <v>0</v>
      </c>
      <c r="F99" s="126">
        <f>'WARD MODULE (40 or 20 beds)'!H91+'WARD MODULE (40 or 20 beds)'!N91+'CORE MODULE  '!F98</f>
        <v>1</v>
      </c>
      <c r="G99" s="183">
        <f>'WARD MODULE (40 or 20 beds)'!K100+'WARD MODULE (40 or 20 beds)'!Q100+'CORE MODULE  '!I98</f>
        <v>0</v>
      </c>
      <c r="J99"/>
    </row>
    <row r="100" spans="1:10" s="107" customFormat="1" ht="28" customHeight="1" thickBot="1">
      <c r="A100"/>
      <c r="B100" s="108" t="s">
        <v>174</v>
      </c>
      <c r="C100" s="129"/>
      <c r="D100" s="130"/>
      <c r="E100" s="130"/>
      <c r="F100" s="131"/>
      <c r="G100" s="186">
        <f>SUM(G93:G99)</f>
        <v>0</v>
      </c>
      <c r="H100"/>
      <c r="I100"/>
    </row>
    <row r="101" spans="1:10" ht="18" customHeight="1">
      <c r="A101" s="107"/>
      <c r="B101" s="103" t="s">
        <v>125</v>
      </c>
      <c r="C101" s="132"/>
      <c r="D101" s="132"/>
      <c r="E101" s="133"/>
      <c r="F101" s="134"/>
      <c r="G101" s="104"/>
      <c r="H101" s="107"/>
      <c r="I101" s="107"/>
      <c r="J101"/>
    </row>
    <row r="102" spans="1:10" ht="18" customHeight="1">
      <c r="B102" s="10" t="s">
        <v>150</v>
      </c>
      <c r="C102" s="142" t="s">
        <v>41</v>
      </c>
      <c r="D102" s="146">
        <v>16</v>
      </c>
      <c r="E102" s="146">
        <v>6</v>
      </c>
      <c r="F102" s="126">
        <f>'WARD MODULE (40 or 20 beds)'!H94+'WARD MODULE (40 or 20 beds)'!N94+'CORE MODULE  '!F101</f>
        <v>50</v>
      </c>
      <c r="G102" s="183">
        <f>'WARD MODULE (40 or 20 beds)'!K103+'WARD MODULE (40 or 20 beds)'!Q103+'CORE MODULE  '!I101</f>
        <v>0</v>
      </c>
      <c r="J102"/>
    </row>
    <row r="103" spans="1:10" ht="18" customHeight="1">
      <c r="B103" s="9" t="s">
        <v>146</v>
      </c>
      <c r="C103" s="144" t="s">
        <v>149</v>
      </c>
      <c r="D103" s="147">
        <v>90</v>
      </c>
      <c r="E103" s="147">
        <v>20</v>
      </c>
      <c r="F103" s="126">
        <f>'WARD MODULE (40 or 20 beds)'!H95+'WARD MODULE (40 or 20 beds)'!N95+'CORE MODULE  '!F102</f>
        <v>90</v>
      </c>
      <c r="G103" s="183">
        <f>'WARD MODULE (40 or 20 beds)'!K104+'WARD MODULE (40 or 20 beds)'!Q104+'CORE MODULE  '!I102</f>
        <v>0</v>
      </c>
      <c r="J103"/>
    </row>
    <row r="104" spans="1:10" ht="18" customHeight="1">
      <c r="B104" s="10" t="s">
        <v>147</v>
      </c>
      <c r="C104" s="142" t="s">
        <v>149</v>
      </c>
      <c r="D104" s="146">
        <f>0.6*180</f>
        <v>108</v>
      </c>
      <c r="E104" s="146">
        <v>48</v>
      </c>
      <c r="F104" s="126">
        <f>'WARD MODULE (40 or 20 beds)'!H96+'WARD MODULE (40 or 20 beds)'!N96+'CORE MODULE  '!F103</f>
        <v>108</v>
      </c>
      <c r="G104" s="183">
        <f>'WARD MODULE (40 or 20 beds)'!K105+'WARD MODULE (40 or 20 beds)'!Q105+'CORE MODULE  '!I103</f>
        <v>0</v>
      </c>
      <c r="J104"/>
    </row>
    <row r="105" spans="1:10" ht="18" customHeight="1">
      <c r="B105" s="9" t="s">
        <v>152</v>
      </c>
      <c r="C105" s="144" t="s">
        <v>151</v>
      </c>
      <c r="D105" s="147">
        <v>60</v>
      </c>
      <c r="E105" s="147">
        <v>20</v>
      </c>
      <c r="F105" s="126">
        <f>'WARD MODULE (40 or 20 beds)'!H97+'WARD MODULE (40 or 20 beds)'!N97+'CORE MODULE  '!F104</f>
        <v>60</v>
      </c>
      <c r="G105" s="183">
        <f>'WARD MODULE (40 or 20 beds)'!K106+'WARD MODULE (40 or 20 beds)'!Q106+'CORE MODULE  '!I104</f>
        <v>0</v>
      </c>
      <c r="J105"/>
    </row>
    <row r="106" spans="1:10" ht="18" customHeight="1">
      <c r="B106" s="10" t="s">
        <v>58</v>
      </c>
      <c r="C106" s="142" t="s">
        <v>41</v>
      </c>
      <c r="D106" s="146">
        <v>12</v>
      </c>
      <c r="E106" s="146">
        <v>4</v>
      </c>
      <c r="F106" s="126">
        <f>'WARD MODULE (40 or 20 beds)'!H98+'WARD MODULE (40 or 20 beds)'!N98+'CORE MODULE  '!F105</f>
        <v>12</v>
      </c>
      <c r="G106" s="183">
        <f>'WARD MODULE (40 or 20 beds)'!K107+'WARD MODULE (40 or 20 beds)'!Q107+'CORE MODULE  '!I105</f>
        <v>0</v>
      </c>
      <c r="J106"/>
    </row>
    <row r="107" spans="1:10" ht="18" customHeight="1">
      <c r="B107" s="9" t="s">
        <v>154</v>
      </c>
      <c r="C107" s="144" t="s">
        <v>41</v>
      </c>
      <c r="D107" s="147">
        <v>10</v>
      </c>
      <c r="E107" s="147">
        <v>4</v>
      </c>
      <c r="F107" s="126">
        <f>'WARD MODULE (40 or 20 beds)'!H99+'WARD MODULE (40 or 20 beds)'!N99+'CORE MODULE  '!F106</f>
        <v>10</v>
      </c>
      <c r="G107" s="183">
        <f>'WARD MODULE (40 or 20 beds)'!K108+'WARD MODULE (40 or 20 beds)'!Q108+'CORE MODULE  '!I106</f>
        <v>0</v>
      </c>
      <c r="J107"/>
    </row>
    <row r="108" spans="1:10" ht="19" customHeight="1">
      <c r="B108" s="10" t="s">
        <v>59</v>
      </c>
      <c r="C108" s="142" t="s">
        <v>41</v>
      </c>
      <c r="D108" s="146">
        <v>4</v>
      </c>
      <c r="E108" s="146">
        <v>1</v>
      </c>
      <c r="F108" s="126">
        <f>'WARD MODULE (40 or 20 beds)'!H100+'WARD MODULE (40 or 20 beds)'!N100+'CORE MODULE  '!F107</f>
        <v>6</v>
      </c>
      <c r="G108" s="183">
        <f>'WARD MODULE (40 or 20 beds)'!K109+'WARD MODULE (40 or 20 beds)'!Q109+'CORE MODULE  '!I107</f>
        <v>0</v>
      </c>
      <c r="J108"/>
    </row>
    <row r="109" spans="1:10" ht="18" customHeight="1">
      <c r="B109" s="9" t="s">
        <v>56</v>
      </c>
      <c r="C109" s="144" t="s">
        <v>41</v>
      </c>
      <c r="D109" s="147">
        <v>40</v>
      </c>
      <c r="E109" s="147">
        <v>30</v>
      </c>
      <c r="F109" s="126">
        <f>'WARD MODULE (40 or 20 beds)'!H101+'WARD MODULE (40 or 20 beds)'!N101+'CORE MODULE  '!F108</f>
        <v>20</v>
      </c>
      <c r="G109" s="183">
        <f>'WARD MODULE (40 or 20 beds)'!K110+'WARD MODULE (40 or 20 beds)'!Q110+'CORE MODULE  '!I108</f>
        <v>0</v>
      </c>
      <c r="J109"/>
    </row>
    <row r="110" spans="1:10" s="102" customFormat="1" ht="18" customHeight="1" thickBot="1">
      <c r="A110"/>
      <c r="B110" s="9" t="s">
        <v>60</v>
      </c>
      <c r="C110" s="144" t="s">
        <v>41</v>
      </c>
      <c r="D110" s="147">
        <v>6</v>
      </c>
      <c r="E110" s="147">
        <v>2</v>
      </c>
      <c r="F110" s="126">
        <f>'WARD MODULE (40 or 20 beds)'!H102+'WARD MODULE (40 or 20 beds)'!N102+'CORE MODULE  '!F109</f>
        <v>6</v>
      </c>
      <c r="G110" s="183">
        <f>'WARD MODULE (40 or 20 beds)'!K111+'WARD MODULE (40 or 20 beds)'!Q111+'CORE MODULE  '!I109</f>
        <v>0</v>
      </c>
      <c r="H110"/>
      <c r="I110"/>
    </row>
    <row r="111" spans="1:10" s="107" customFormat="1" ht="28" customHeight="1" thickBot="1">
      <c r="A111" s="102"/>
      <c r="B111" s="108" t="s">
        <v>126</v>
      </c>
      <c r="C111" s="129"/>
      <c r="D111" s="130"/>
      <c r="E111" s="130"/>
      <c r="F111" s="131"/>
      <c r="G111" s="186">
        <f>SUM(G102:G110)</f>
        <v>0</v>
      </c>
      <c r="H111" s="102"/>
      <c r="I111" s="102"/>
    </row>
    <row r="112" spans="1:10" ht="18" customHeight="1">
      <c r="A112" s="107"/>
      <c r="B112" s="103" t="s">
        <v>128</v>
      </c>
      <c r="C112" s="132"/>
      <c r="D112" s="132"/>
      <c r="E112" s="133"/>
      <c r="F112" s="134"/>
      <c r="G112" s="104"/>
      <c r="H112" s="107"/>
      <c r="I112" s="107"/>
      <c r="J112"/>
    </row>
    <row r="113" spans="1:10" ht="18" customHeight="1">
      <c r="B113" s="9" t="s">
        <v>53</v>
      </c>
      <c r="C113" s="127" t="s">
        <v>41</v>
      </c>
      <c r="D113" s="127">
        <v>2</v>
      </c>
      <c r="E113" s="145">
        <v>0</v>
      </c>
      <c r="F113" s="126">
        <f>'WARD MODULE (40 or 20 beds)'!H105+'WARD MODULE (40 or 20 beds)'!N105+'CORE MODULE  '!F112</f>
        <v>2</v>
      </c>
      <c r="G113" s="183">
        <f>'WARD MODULE (40 or 20 beds)'!K114+'WARD MODULE (40 or 20 beds)'!Q114+'CORE MODULE  '!I112</f>
        <v>0</v>
      </c>
      <c r="J113"/>
    </row>
    <row r="114" spans="1:10" ht="18" customHeight="1">
      <c r="B114" s="10" t="s">
        <v>167</v>
      </c>
      <c r="C114" s="124" t="s">
        <v>41</v>
      </c>
      <c r="D114" s="124">
        <v>8</v>
      </c>
      <c r="E114" s="148">
        <v>2</v>
      </c>
      <c r="F114" s="126">
        <f>'WARD MODULE (40 or 20 beds)'!H106+'WARD MODULE (40 or 20 beds)'!N106+'CORE MODULE  '!F113</f>
        <v>8</v>
      </c>
      <c r="G114" s="183">
        <f>'WARD MODULE (40 or 20 beds)'!K115+'WARD MODULE (40 or 20 beds)'!Q115+'CORE MODULE  '!I113</f>
        <v>0</v>
      </c>
      <c r="J114"/>
    </row>
    <row r="115" spans="1:10" ht="18" customHeight="1">
      <c r="B115" s="9" t="s">
        <v>168</v>
      </c>
      <c r="C115" s="127" t="s">
        <v>41</v>
      </c>
      <c r="D115" s="127">
        <v>50</v>
      </c>
      <c r="E115" s="149">
        <v>10</v>
      </c>
      <c r="F115" s="126">
        <f>'WARD MODULE (40 or 20 beds)'!H107+'WARD MODULE (40 or 20 beds)'!N107+'CORE MODULE  '!F114</f>
        <v>80</v>
      </c>
      <c r="G115" s="183">
        <f>'WARD MODULE (40 or 20 beds)'!K116+'WARD MODULE (40 or 20 beds)'!Q116+'CORE MODULE  '!I114</f>
        <v>0</v>
      </c>
      <c r="J115"/>
    </row>
    <row r="116" spans="1:10" ht="18" customHeight="1">
      <c r="B116" s="10" t="s">
        <v>169</v>
      </c>
      <c r="C116" s="124" t="s">
        <v>41</v>
      </c>
      <c r="D116" s="124">
        <v>21</v>
      </c>
      <c r="E116" s="148">
        <v>2</v>
      </c>
      <c r="F116" s="126">
        <f>'WARD MODULE (40 or 20 beds)'!H108+'WARD MODULE (40 or 20 beds)'!N108+'CORE MODULE  '!F115</f>
        <v>21</v>
      </c>
      <c r="G116" s="183">
        <f>'WARD MODULE (40 or 20 beds)'!K117+'WARD MODULE (40 or 20 beds)'!Q117+'CORE MODULE  '!I115</f>
        <v>0</v>
      </c>
      <c r="J116"/>
    </row>
    <row r="117" spans="1:10" ht="18" customHeight="1">
      <c r="B117" s="9" t="s">
        <v>170</v>
      </c>
      <c r="C117" s="127" t="s">
        <v>41</v>
      </c>
      <c r="D117" s="127">
        <v>10</v>
      </c>
      <c r="E117" s="149">
        <v>2</v>
      </c>
      <c r="F117" s="126">
        <f>'WARD MODULE (40 or 20 beds)'!H109+'WARD MODULE (40 or 20 beds)'!N109+'CORE MODULE  '!F116</f>
        <v>10</v>
      </c>
      <c r="G117" s="183">
        <f>'WARD MODULE (40 or 20 beds)'!K118+'WARD MODULE (40 or 20 beds)'!Q118+'CORE MODULE  '!I116</f>
        <v>0</v>
      </c>
      <c r="J117"/>
    </row>
    <row r="118" spans="1:10" ht="18" customHeight="1">
      <c r="B118" s="10" t="s">
        <v>171</v>
      </c>
      <c r="C118" s="124" t="s">
        <v>41</v>
      </c>
      <c r="D118" s="124">
        <v>6</v>
      </c>
      <c r="E118" s="148">
        <v>0</v>
      </c>
      <c r="F118" s="126">
        <f>'WARD MODULE (40 or 20 beds)'!H110+'WARD MODULE (40 or 20 beds)'!N110+'CORE MODULE  '!F117</f>
        <v>6</v>
      </c>
      <c r="G118" s="183">
        <f>'WARD MODULE (40 or 20 beds)'!K119+'WARD MODULE (40 or 20 beds)'!Q119+'CORE MODULE  '!I117</f>
        <v>0</v>
      </c>
      <c r="J118"/>
    </row>
    <row r="119" spans="1:10" ht="18" customHeight="1">
      <c r="B119" s="9" t="s">
        <v>172</v>
      </c>
      <c r="C119" s="127" t="s">
        <v>41</v>
      </c>
      <c r="D119" s="127">
        <v>12</v>
      </c>
      <c r="E119" s="149">
        <v>0</v>
      </c>
      <c r="F119" s="126">
        <f>'WARD MODULE (40 or 20 beds)'!H111+'WARD MODULE (40 or 20 beds)'!N111+'CORE MODULE  '!F118</f>
        <v>12</v>
      </c>
      <c r="G119" s="183">
        <f>'WARD MODULE (40 or 20 beds)'!K120+'WARD MODULE (40 or 20 beds)'!Q120+'CORE MODULE  '!I118</f>
        <v>0</v>
      </c>
      <c r="J119"/>
    </row>
    <row r="120" spans="1:10" ht="18" customHeight="1">
      <c r="B120" s="10" t="s">
        <v>173</v>
      </c>
      <c r="C120" s="124" t="s">
        <v>41</v>
      </c>
      <c r="D120" s="124">
        <v>182</v>
      </c>
      <c r="E120" s="148">
        <v>80</v>
      </c>
      <c r="F120" s="126">
        <f>'WARD MODULE (40 or 20 beds)'!H112+'WARD MODULE (40 or 20 beds)'!N112+'CORE MODULE  '!F119</f>
        <v>142</v>
      </c>
      <c r="G120" s="183">
        <f>'WARD MODULE (40 or 20 beds)'!K121+'WARD MODULE (40 or 20 beds)'!Q121+'CORE MODULE  '!I119</f>
        <v>0</v>
      </c>
      <c r="J120"/>
    </row>
    <row r="121" spans="1:10" s="102" customFormat="1" ht="18" customHeight="1" thickBot="1">
      <c r="A121"/>
      <c r="B121" s="9" t="s">
        <v>62</v>
      </c>
      <c r="C121" s="127" t="s">
        <v>41</v>
      </c>
      <c r="D121" s="127">
        <v>40</v>
      </c>
      <c r="E121" s="149">
        <v>4</v>
      </c>
      <c r="F121" s="126">
        <f>'WARD MODULE (40 or 20 beds)'!H113+'WARD MODULE (40 or 20 beds)'!N113+'CORE MODULE  '!F120</f>
        <v>40</v>
      </c>
      <c r="G121" s="183">
        <f>'WARD MODULE (40 or 20 beds)'!K122+'WARD MODULE (40 or 20 beds)'!Q122+'CORE MODULE  '!I120</f>
        <v>0</v>
      </c>
      <c r="H121"/>
      <c r="I121"/>
    </row>
    <row r="122" spans="1:10" ht="18" customHeight="1" thickBot="1">
      <c r="A122" s="102"/>
      <c r="B122" s="108" t="s">
        <v>127</v>
      </c>
      <c r="C122" s="109"/>
      <c r="D122" s="109"/>
      <c r="E122" s="109"/>
      <c r="F122" s="109"/>
      <c r="G122" s="186">
        <f>SUM(G113:G121)</f>
        <v>0</v>
      </c>
      <c r="H122" s="102"/>
      <c r="I122" s="102"/>
      <c r="J122"/>
    </row>
    <row r="123" spans="1:10" ht="21">
      <c r="B123" s="157" t="s">
        <v>0</v>
      </c>
      <c r="C123" s="8"/>
      <c r="D123" s="8"/>
      <c r="E123" s="26"/>
      <c r="F123" s="11"/>
      <c r="G123" s="188">
        <f>G122+G111+G100+G87+G91+G83+G79+G62+G44+G25</f>
        <v>0</v>
      </c>
      <c r="J123"/>
    </row>
    <row r="124" spans="1:10">
      <c r="B124" s="5"/>
      <c r="C124" s="5"/>
      <c r="D124" s="5"/>
      <c r="E124" s="5"/>
      <c r="F124" s="120"/>
      <c r="G124" s="5"/>
      <c r="J124"/>
    </row>
    <row r="125" spans="1:10">
      <c r="B125" s="5"/>
      <c r="C125" s="5"/>
      <c r="D125" s="5"/>
      <c r="E125" s="5"/>
      <c r="F125" s="120"/>
      <c r="G125" s="5"/>
      <c r="J125" s="4"/>
    </row>
    <row r="126" spans="1:10">
      <c r="B126" s="5"/>
      <c r="C126" s="5"/>
      <c r="D126" s="5"/>
      <c r="E126" s="5"/>
      <c r="F126" s="121"/>
      <c r="I126" s="5"/>
      <c r="J126" s="4"/>
    </row>
    <row r="127" spans="1:10">
      <c r="B127" s="3"/>
      <c r="C127" s="3"/>
      <c r="D127" s="3"/>
      <c r="E127" s="3"/>
      <c r="F127" s="122"/>
      <c r="I127" s="3"/>
      <c r="J127" s="4"/>
    </row>
    <row r="128" spans="1:10">
      <c r="B128" s="3"/>
      <c r="C128" s="3"/>
      <c r="D128" s="3"/>
      <c r="E128" s="3"/>
      <c r="F128" s="122"/>
      <c r="I128" s="3"/>
      <c r="J128" s="4"/>
    </row>
    <row r="129" spans="2:9">
      <c r="B129" s="3"/>
      <c r="C129" s="3"/>
      <c r="D129" s="3"/>
      <c r="E129" s="3"/>
      <c r="F129" s="122"/>
      <c r="I129" s="3"/>
    </row>
    <row r="130" spans="2:9">
      <c r="B130" s="2"/>
      <c r="C130" s="2"/>
      <c r="D130" s="2"/>
      <c r="E130" s="2"/>
      <c r="F130" s="123"/>
      <c r="I130" s="2"/>
    </row>
    <row r="131" spans="2:9">
      <c r="B131" s="2"/>
      <c r="C131" s="2"/>
      <c r="D131" s="2"/>
      <c r="E131" s="2"/>
      <c r="F131" s="123"/>
      <c r="I131" s="2"/>
    </row>
    <row r="132" spans="2:9">
      <c r="B132" s="2"/>
      <c r="C132" s="2"/>
      <c r="D132" s="2"/>
      <c r="E132" s="2"/>
      <c r="F132" s="123"/>
      <c r="I132" s="2"/>
    </row>
    <row r="133" spans="2:9">
      <c r="B133" s="2"/>
      <c r="C133" s="2"/>
      <c r="D133" s="2"/>
      <c r="E133" s="2"/>
      <c r="F133" s="123"/>
      <c r="I133" s="2"/>
    </row>
    <row r="134" spans="2:9">
      <c r="B134" s="2"/>
      <c r="C134" s="2"/>
      <c r="D134" s="2"/>
      <c r="E134" s="2"/>
      <c r="F134" s="123"/>
      <c r="I134" s="2"/>
    </row>
    <row r="135" spans="2:9">
      <c r="B135" s="2"/>
      <c r="C135" s="2"/>
      <c r="D135" s="2"/>
      <c r="E135" s="2"/>
      <c r="F135" s="123"/>
      <c r="I135" s="2"/>
    </row>
    <row r="136" spans="2:9">
      <c r="B136" s="2"/>
      <c r="C136" s="2"/>
      <c r="D136" s="2"/>
      <c r="E136" s="2"/>
      <c r="F136" s="123"/>
      <c r="I136" s="2"/>
    </row>
    <row r="137" spans="2:9">
      <c r="B137" s="2"/>
      <c r="C137" s="2"/>
      <c r="D137" s="2"/>
      <c r="E137" s="2"/>
      <c r="F137" s="123"/>
      <c r="I137" s="2"/>
    </row>
    <row r="138" spans="2:9">
      <c r="B138" s="2"/>
      <c r="C138" s="2"/>
      <c r="D138" s="2"/>
      <c r="E138" s="2"/>
      <c r="F138" s="123"/>
      <c r="I138" s="2"/>
    </row>
    <row r="139" spans="2:9">
      <c r="B139" s="2"/>
      <c r="C139" s="2"/>
      <c r="D139" s="2"/>
      <c r="E139" s="2"/>
      <c r="F139" s="123"/>
      <c r="I139" s="2"/>
    </row>
    <row r="140" spans="2:9">
      <c r="B140" s="2"/>
      <c r="C140" s="2"/>
      <c r="D140" s="2"/>
      <c r="E140" s="2"/>
      <c r="F140" s="123"/>
      <c r="I140" s="2"/>
    </row>
    <row r="141" spans="2:9">
      <c r="B141" s="2"/>
      <c r="C141" s="2"/>
      <c r="D141" s="2"/>
      <c r="E141" s="2"/>
      <c r="F141" s="123"/>
      <c r="I141" s="2"/>
    </row>
    <row r="142" spans="2:9">
      <c r="B142" s="2"/>
      <c r="C142" s="2"/>
      <c r="D142" s="2"/>
      <c r="E142" s="2"/>
      <c r="F142" s="123"/>
      <c r="I142" s="2"/>
    </row>
    <row r="143" spans="2:9">
      <c r="B143" s="2"/>
      <c r="C143" s="2"/>
      <c r="D143" s="2"/>
      <c r="E143" s="2"/>
      <c r="F143" s="123"/>
      <c r="I143" s="2"/>
    </row>
    <row r="144" spans="2:9">
      <c r="B144" s="2"/>
      <c r="C144" s="2"/>
      <c r="D144" s="2"/>
      <c r="E144" s="2"/>
      <c r="F144" s="123"/>
      <c r="I144" s="2"/>
    </row>
    <row r="145" spans="2:9">
      <c r="B145" s="2"/>
      <c r="C145" s="2"/>
      <c r="D145" s="2"/>
      <c r="E145" s="2"/>
      <c r="F145" s="123"/>
      <c r="I145" s="2"/>
    </row>
    <row r="146" spans="2:9">
      <c r="B146" s="2"/>
      <c r="C146" s="2"/>
      <c r="D146" s="2"/>
      <c r="E146" s="2"/>
      <c r="F146" s="123"/>
      <c r="I146" s="2"/>
    </row>
    <row r="147" spans="2:9">
      <c r="B147" s="2"/>
      <c r="C147" s="2"/>
      <c r="D147" s="2"/>
      <c r="E147" s="2"/>
      <c r="F147" s="123"/>
      <c r="I147" s="2"/>
    </row>
    <row r="148" spans="2:9">
      <c r="B148" s="2"/>
      <c r="C148" s="2"/>
      <c r="D148" s="2"/>
      <c r="E148" s="2"/>
      <c r="F148" s="123"/>
      <c r="I148" s="2"/>
    </row>
    <row r="149" spans="2:9">
      <c r="B149" s="2"/>
      <c r="C149" s="2"/>
      <c r="D149" s="2"/>
      <c r="E149" s="2"/>
      <c r="F149" s="123"/>
      <c r="I149" s="2"/>
    </row>
    <row r="150" spans="2:9">
      <c r="B150" s="2"/>
      <c r="C150" s="2"/>
      <c r="D150" s="2"/>
      <c r="E150" s="2"/>
      <c r="F150" s="123"/>
      <c r="I150" s="2"/>
    </row>
    <row r="151" spans="2:9">
      <c r="B151" s="2"/>
      <c r="C151" s="2"/>
      <c r="D151" s="2"/>
      <c r="E151" s="2"/>
      <c r="F151" s="123"/>
      <c r="I151" s="2"/>
    </row>
    <row r="152" spans="2:9">
      <c r="B152" s="2"/>
      <c r="C152" s="2"/>
      <c r="D152" s="2"/>
      <c r="E152" s="2"/>
      <c r="F152" s="123"/>
      <c r="I152" s="2"/>
    </row>
    <row r="153" spans="2:9">
      <c r="B153" s="2"/>
      <c r="C153" s="2"/>
      <c r="D153" s="2"/>
      <c r="E153" s="2"/>
      <c r="F153" s="123"/>
      <c r="I153" s="2"/>
    </row>
    <row r="154" spans="2:9">
      <c r="B154" s="2"/>
      <c r="C154" s="2"/>
      <c r="D154" s="2"/>
      <c r="E154" s="2"/>
      <c r="F154" s="123"/>
      <c r="I154" s="2"/>
    </row>
    <row r="155" spans="2:9">
      <c r="B155" s="2"/>
      <c r="C155" s="2"/>
      <c r="D155" s="2"/>
      <c r="E155" s="2"/>
      <c r="F155" s="123"/>
      <c r="I155" s="2"/>
    </row>
    <row r="156" spans="2:9">
      <c r="B156" s="2"/>
      <c r="C156" s="2"/>
      <c r="D156" s="2"/>
      <c r="E156" s="2"/>
      <c r="F156" s="123"/>
      <c r="I156" s="2"/>
    </row>
    <row r="157" spans="2:9">
      <c r="B157" s="2"/>
      <c r="C157" s="2"/>
      <c r="D157" s="2"/>
      <c r="E157" s="2"/>
      <c r="F157" s="123"/>
      <c r="I157" s="2"/>
    </row>
    <row r="158" spans="2:9">
      <c r="B158" s="2"/>
      <c r="C158" s="2"/>
      <c r="D158" s="2"/>
      <c r="E158" s="2"/>
      <c r="F158" s="123"/>
      <c r="I158" s="2"/>
    </row>
    <row r="159" spans="2:9">
      <c r="B159" s="2"/>
      <c r="C159" s="2"/>
      <c r="D159" s="2"/>
      <c r="E159" s="2"/>
      <c r="F159" s="123"/>
      <c r="I159" s="2"/>
    </row>
    <row r="160" spans="2:9">
      <c r="B160" s="2"/>
      <c r="C160" s="2"/>
      <c r="D160" s="2"/>
      <c r="E160" s="2"/>
      <c r="F160" s="123"/>
      <c r="I160" s="2"/>
    </row>
    <row r="161" spans="2:9">
      <c r="B161" s="2"/>
      <c r="C161" s="2"/>
      <c r="D161" s="2"/>
      <c r="E161" s="2"/>
      <c r="F161" s="123"/>
      <c r="I161" s="2"/>
    </row>
    <row r="162" spans="2:9">
      <c r="B162" s="2"/>
      <c r="C162" s="2"/>
      <c r="D162" s="2"/>
      <c r="E162" s="2"/>
      <c r="F162" s="123"/>
      <c r="I162" s="2"/>
    </row>
    <row r="163" spans="2:9">
      <c r="B163" s="2"/>
      <c r="C163" s="2"/>
      <c r="D163" s="2"/>
      <c r="E163" s="2"/>
      <c r="F163" s="123"/>
      <c r="I163" s="2"/>
    </row>
    <row r="164" spans="2:9">
      <c r="B164" s="2"/>
      <c r="C164" s="2"/>
      <c r="D164" s="2"/>
      <c r="E164" s="2"/>
      <c r="F164" s="123"/>
      <c r="I164" s="2"/>
    </row>
    <row r="165" spans="2:9">
      <c r="B165" s="2"/>
      <c r="C165" s="2"/>
      <c r="D165" s="2"/>
      <c r="E165" s="2"/>
      <c r="F165" s="123"/>
      <c r="I165" s="2"/>
    </row>
    <row r="166" spans="2:9">
      <c r="B166" s="2"/>
      <c r="C166" s="2"/>
      <c r="D166" s="2"/>
      <c r="E166" s="2"/>
      <c r="F166" s="123"/>
      <c r="I166" s="2"/>
    </row>
    <row r="167" spans="2:9">
      <c r="B167" s="2"/>
      <c r="C167" s="2"/>
      <c r="D167" s="2"/>
      <c r="E167" s="2"/>
      <c r="F167" s="123"/>
      <c r="I167" s="2"/>
    </row>
    <row r="168" spans="2:9">
      <c r="B168" s="2"/>
      <c r="C168" s="2"/>
      <c r="D168" s="2"/>
      <c r="E168" s="2"/>
      <c r="F168" s="123"/>
      <c r="I168" s="2"/>
    </row>
    <row r="169" spans="2:9">
      <c r="B169" s="2"/>
      <c r="C169" s="2"/>
      <c r="D169" s="2"/>
      <c r="E169" s="2"/>
      <c r="F169" s="123"/>
      <c r="I169" s="2"/>
    </row>
    <row r="170" spans="2:9">
      <c r="B170" s="2"/>
      <c r="C170" s="2"/>
      <c r="D170" s="2"/>
      <c r="E170" s="2"/>
      <c r="F170" s="123"/>
      <c r="I170" s="2"/>
    </row>
    <row r="171" spans="2:9">
      <c r="B171" s="2"/>
      <c r="C171" s="2"/>
      <c r="D171" s="2"/>
      <c r="E171" s="2"/>
      <c r="F171" s="123"/>
      <c r="I171" s="2"/>
    </row>
    <row r="172" spans="2:9">
      <c r="B172" s="2"/>
      <c r="C172" s="2"/>
      <c r="D172" s="2"/>
      <c r="E172" s="2"/>
      <c r="F172" s="123"/>
      <c r="I172" s="2"/>
    </row>
    <row r="173" spans="2:9">
      <c r="B173" s="2"/>
      <c r="C173" s="2"/>
      <c r="D173" s="2"/>
      <c r="E173" s="2"/>
      <c r="F173" s="123"/>
      <c r="I173" s="2"/>
    </row>
    <row r="174" spans="2:9">
      <c r="B174" s="2"/>
      <c r="C174" s="2"/>
      <c r="D174" s="2"/>
      <c r="E174" s="2"/>
      <c r="F174" s="123"/>
      <c r="I174" s="2"/>
    </row>
    <row r="175" spans="2:9">
      <c r="B175" s="2"/>
      <c r="C175" s="2"/>
      <c r="D175" s="2"/>
      <c r="E175" s="2"/>
      <c r="F175" s="123"/>
      <c r="I175" s="2"/>
    </row>
    <row r="176" spans="2:9">
      <c r="B176" s="2"/>
      <c r="C176" s="2"/>
      <c r="D176" s="2"/>
      <c r="E176" s="2"/>
      <c r="F176" s="123"/>
      <c r="I176" s="2"/>
    </row>
    <row r="177" spans="2:9">
      <c r="B177" s="2"/>
      <c r="C177" s="2"/>
      <c r="D177" s="2"/>
      <c r="E177" s="2"/>
      <c r="F177" s="123"/>
      <c r="I177" s="2"/>
    </row>
    <row r="178" spans="2:9">
      <c r="B178" s="2"/>
      <c r="C178" s="2"/>
      <c r="D178" s="2"/>
      <c r="E178" s="2"/>
      <c r="F178" s="123"/>
      <c r="I178" s="2"/>
    </row>
    <row r="179" spans="2:9">
      <c r="B179" s="2"/>
      <c r="C179" s="2"/>
      <c r="D179" s="2"/>
      <c r="E179" s="2"/>
      <c r="F179" s="123"/>
      <c r="I179" s="2"/>
    </row>
    <row r="180" spans="2:9">
      <c r="B180" s="2"/>
      <c r="C180" s="2"/>
      <c r="D180" s="2"/>
      <c r="E180" s="2"/>
      <c r="F180" s="123"/>
      <c r="I180" s="2"/>
    </row>
    <row r="181" spans="2:9">
      <c r="B181" s="2"/>
      <c r="C181" s="2"/>
      <c r="D181" s="2"/>
      <c r="E181" s="2"/>
      <c r="F181" s="123"/>
      <c r="I181" s="2"/>
    </row>
    <row r="182" spans="2:9">
      <c r="B182" s="2"/>
      <c r="C182" s="2"/>
      <c r="D182" s="2"/>
      <c r="E182" s="2"/>
      <c r="F182" s="123"/>
      <c r="I182" s="2"/>
    </row>
    <row r="183" spans="2:9">
      <c r="B183" s="2"/>
      <c r="C183" s="2"/>
      <c r="D183" s="2"/>
      <c r="E183" s="2"/>
      <c r="F183" s="123"/>
      <c r="I183" s="2"/>
    </row>
    <row r="184" spans="2:9">
      <c r="B184" s="2"/>
      <c r="C184" s="2"/>
      <c r="D184" s="2"/>
      <c r="E184" s="2"/>
      <c r="F184" s="123"/>
      <c r="I184" s="2"/>
    </row>
    <row r="185" spans="2:9">
      <c r="B185" s="2"/>
      <c r="C185" s="2"/>
      <c r="D185" s="2"/>
      <c r="E185" s="2"/>
      <c r="F185" s="123"/>
      <c r="I185" s="2"/>
    </row>
    <row r="186" spans="2:9">
      <c r="B186" s="2"/>
      <c r="C186" s="2"/>
      <c r="D186" s="2"/>
      <c r="E186" s="2"/>
      <c r="F186" s="123"/>
      <c r="I186" s="2"/>
    </row>
    <row r="187" spans="2:9">
      <c r="B187" s="2"/>
      <c r="C187" s="2"/>
      <c r="D187" s="2"/>
      <c r="E187" s="2"/>
      <c r="F187" s="123"/>
      <c r="I187" s="2"/>
    </row>
    <row r="188" spans="2:9">
      <c r="B188" s="2"/>
      <c r="C188" s="2"/>
      <c r="D188" s="2"/>
      <c r="E188" s="2"/>
      <c r="F188" s="123"/>
      <c r="I188" s="2"/>
    </row>
    <row r="189" spans="2:9">
      <c r="B189" s="2"/>
      <c r="C189" s="2"/>
      <c r="D189" s="2"/>
      <c r="E189" s="2"/>
      <c r="F189" s="123"/>
      <c r="I189" s="2"/>
    </row>
    <row r="190" spans="2:9">
      <c r="B190" s="2"/>
      <c r="C190" s="2"/>
      <c r="D190" s="2"/>
      <c r="E190" s="2"/>
      <c r="F190" s="123"/>
      <c r="I190" s="2"/>
    </row>
    <row r="191" spans="2:9">
      <c r="B191" s="2"/>
      <c r="C191" s="2"/>
      <c r="D191" s="2"/>
      <c r="E191" s="2"/>
      <c r="F191" s="123"/>
      <c r="I191" s="2"/>
    </row>
    <row r="192" spans="2:9">
      <c r="B192" s="2"/>
      <c r="C192" s="2"/>
      <c r="D192" s="2"/>
      <c r="E192" s="2"/>
      <c r="F192" s="123"/>
      <c r="I192" s="2"/>
    </row>
    <row r="193" spans="2:9">
      <c r="B193" s="2"/>
      <c r="C193" s="2"/>
      <c r="D193" s="2"/>
      <c r="E193" s="2"/>
      <c r="F193" s="123"/>
      <c r="I193" s="2"/>
    </row>
    <row r="194" spans="2:9">
      <c r="B194" s="2"/>
      <c r="C194" s="2"/>
      <c r="D194" s="2"/>
      <c r="E194" s="2"/>
      <c r="F194" s="123"/>
      <c r="I194" s="2"/>
    </row>
    <row r="195" spans="2:9">
      <c r="B195" s="2"/>
      <c r="C195" s="2"/>
      <c r="D195" s="2"/>
      <c r="E195" s="2"/>
      <c r="F195" s="123"/>
      <c r="I195" s="2"/>
    </row>
    <row r="196" spans="2:9">
      <c r="B196" s="2"/>
      <c r="C196" s="2"/>
      <c r="D196" s="2"/>
      <c r="E196" s="2"/>
      <c r="F196" s="123"/>
      <c r="I196" s="2"/>
    </row>
    <row r="197" spans="2:9">
      <c r="B197" s="2"/>
      <c r="C197" s="2"/>
      <c r="D197" s="2"/>
      <c r="E197" s="2"/>
      <c r="F197" s="123"/>
      <c r="I197" s="2"/>
    </row>
    <row r="198" spans="2:9">
      <c r="B198" s="2"/>
      <c r="C198" s="2"/>
      <c r="D198" s="2"/>
      <c r="E198" s="2"/>
      <c r="F198" s="123"/>
      <c r="I198" s="2"/>
    </row>
    <row r="199" spans="2:9">
      <c r="B199" s="2"/>
      <c r="C199" s="2"/>
      <c r="D199" s="2"/>
      <c r="E199" s="2"/>
      <c r="F199" s="123"/>
      <c r="I199" s="2"/>
    </row>
    <row r="200" spans="2:9">
      <c r="B200" s="2"/>
      <c r="C200" s="2"/>
      <c r="D200" s="2"/>
      <c r="E200" s="2"/>
      <c r="F200" s="123"/>
      <c r="I200" s="2"/>
    </row>
    <row r="201" spans="2:9">
      <c r="B201" s="2"/>
      <c r="C201" s="2"/>
      <c r="D201" s="2"/>
      <c r="E201" s="2"/>
      <c r="F201" s="123"/>
      <c r="I201" s="2"/>
    </row>
    <row r="202" spans="2:9">
      <c r="B202" s="2"/>
      <c r="C202" s="2"/>
      <c r="D202" s="2"/>
      <c r="E202" s="2"/>
      <c r="F202" s="123"/>
      <c r="I202" s="2"/>
    </row>
    <row r="203" spans="2:9">
      <c r="B203" s="2"/>
      <c r="C203" s="2"/>
      <c r="D203" s="2"/>
      <c r="E203" s="2"/>
      <c r="F203" s="123"/>
      <c r="I203" s="2"/>
    </row>
    <row r="204" spans="2:9">
      <c r="B204" s="2"/>
      <c r="C204" s="2"/>
      <c r="D204" s="2"/>
      <c r="E204" s="2"/>
      <c r="F204" s="123"/>
      <c r="I204" s="2"/>
    </row>
    <row r="205" spans="2:9">
      <c r="B205" s="2"/>
      <c r="C205" s="2"/>
      <c r="D205" s="2"/>
      <c r="E205" s="2"/>
      <c r="F205" s="123"/>
      <c r="I205" s="2"/>
    </row>
    <row r="206" spans="2:9">
      <c r="B206" s="2"/>
      <c r="C206" s="2"/>
      <c r="D206" s="2"/>
      <c r="E206" s="2"/>
      <c r="F206" s="123"/>
      <c r="I206" s="2"/>
    </row>
    <row r="207" spans="2:9">
      <c r="B207" s="2"/>
      <c r="C207" s="2"/>
      <c r="D207" s="2"/>
      <c r="E207" s="2"/>
      <c r="F207" s="123"/>
      <c r="I207" s="2"/>
    </row>
    <row r="208" spans="2:9">
      <c r="B208" s="2"/>
      <c r="C208" s="2"/>
      <c r="D208" s="2"/>
      <c r="E208" s="2"/>
      <c r="F208" s="123"/>
      <c r="I208" s="2"/>
    </row>
    <row r="209" spans="2:9">
      <c r="B209" s="2"/>
      <c r="C209" s="2"/>
      <c r="D209" s="2"/>
      <c r="E209" s="2"/>
      <c r="F209" s="123"/>
      <c r="I209" s="2"/>
    </row>
    <row r="210" spans="2:9">
      <c r="B210" s="2"/>
      <c r="C210" s="2"/>
      <c r="D210" s="2"/>
      <c r="E210" s="2"/>
      <c r="F210" s="123"/>
      <c r="I210" s="2"/>
    </row>
    <row r="211" spans="2:9">
      <c r="B211" s="2"/>
      <c r="C211" s="2"/>
      <c r="D211" s="2"/>
      <c r="E211" s="2"/>
      <c r="F211" s="123"/>
      <c r="I211" s="2"/>
    </row>
    <row r="212" spans="2:9">
      <c r="B212" s="2"/>
      <c r="C212" s="2"/>
      <c r="D212" s="2"/>
      <c r="E212" s="2"/>
      <c r="F212" s="123"/>
      <c r="I212" s="2"/>
    </row>
    <row r="213" spans="2:9">
      <c r="B213" s="2"/>
      <c r="C213" s="2"/>
      <c r="D213" s="2"/>
      <c r="E213" s="2"/>
      <c r="F213" s="123"/>
      <c r="I213" s="2"/>
    </row>
    <row r="214" spans="2:9">
      <c r="B214" s="2"/>
      <c r="C214" s="2"/>
      <c r="D214" s="2"/>
      <c r="E214" s="2"/>
      <c r="F214" s="123"/>
      <c r="I214" s="2"/>
    </row>
    <row r="215" spans="2:9">
      <c r="B215" s="2"/>
      <c r="C215" s="2"/>
      <c r="D215" s="2"/>
      <c r="E215" s="2"/>
      <c r="F215" s="123"/>
      <c r="I215" s="2"/>
    </row>
    <row r="216" spans="2:9">
      <c r="B216" s="2"/>
      <c r="C216" s="2"/>
      <c r="D216" s="2"/>
      <c r="E216" s="2"/>
      <c r="F216" s="123"/>
      <c r="I216" s="2"/>
    </row>
    <row r="217" spans="2:9">
      <c r="B217" s="2"/>
      <c r="C217" s="2"/>
      <c r="D217" s="2"/>
      <c r="E217" s="2"/>
      <c r="F217" s="123"/>
      <c r="I217" s="2"/>
    </row>
    <row r="218" spans="2:9">
      <c r="B218" s="2"/>
      <c r="C218" s="2"/>
      <c r="D218" s="2"/>
      <c r="E218" s="2"/>
      <c r="F218" s="123"/>
      <c r="I218" s="2"/>
    </row>
    <row r="219" spans="2:9">
      <c r="B219" s="2"/>
      <c r="C219" s="2"/>
      <c r="D219" s="2"/>
      <c r="E219" s="2"/>
      <c r="F219" s="123"/>
      <c r="I219" s="2"/>
    </row>
    <row r="220" spans="2:9">
      <c r="B220" s="2"/>
      <c r="C220" s="2"/>
      <c r="D220" s="2"/>
      <c r="E220" s="2"/>
      <c r="F220" s="123"/>
      <c r="I220" s="2"/>
    </row>
    <row r="221" spans="2:9">
      <c r="B221" s="2"/>
      <c r="C221" s="2"/>
      <c r="D221" s="2"/>
      <c r="E221" s="2"/>
      <c r="F221" s="123"/>
      <c r="I221" s="2"/>
    </row>
    <row r="222" spans="2:9">
      <c r="B222" s="2"/>
      <c r="C222" s="2"/>
      <c r="D222" s="2"/>
      <c r="E222" s="2"/>
      <c r="F222" s="123"/>
      <c r="I222" s="2"/>
    </row>
    <row r="223" spans="2:9">
      <c r="B223" s="2"/>
      <c r="C223" s="2"/>
      <c r="D223" s="2"/>
      <c r="E223" s="2"/>
      <c r="F223" s="123"/>
      <c r="I223" s="2"/>
    </row>
    <row r="224" spans="2:9">
      <c r="B224" s="2"/>
      <c r="C224" s="2"/>
      <c r="D224" s="2"/>
      <c r="E224" s="2"/>
      <c r="F224" s="123"/>
      <c r="I224" s="2"/>
    </row>
    <row r="225" spans="2:9">
      <c r="B225" s="2"/>
      <c r="C225" s="2"/>
      <c r="D225" s="2"/>
      <c r="E225" s="2"/>
      <c r="F225" s="123"/>
      <c r="I225" s="2"/>
    </row>
    <row r="226" spans="2:9">
      <c r="B226" s="2"/>
      <c r="C226" s="2"/>
      <c r="D226" s="2"/>
      <c r="E226" s="2"/>
      <c r="F226" s="123"/>
      <c r="I226" s="2"/>
    </row>
    <row r="227" spans="2:9">
      <c r="B227" s="2"/>
      <c r="C227" s="2"/>
      <c r="D227" s="2"/>
      <c r="E227" s="2"/>
      <c r="F227" s="123"/>
      <c r="I227" s="2"/>
    </row>
    <row r="228" spans="2:9">
      <c r="B228" s="2"/>
      <c r="C228" s="2"/>
      <c r="D228" s="2"/>
      <c r="E228" s="2"/>
      <c r="F228" s="123"/>
      <c r="I228" s="2"/>
    </row>
    <row r="229" spans="2:9">
      <c r="B229" s="2"/>
      <c r="C229" s="2"/>
      <c r="D229" s="2"/>
      <c r="E229" s="2"/>
      <c r="F229" s="123"/>
      <c r="I229" s="2"/>
    </row>
    <row r="230" spans="2:9">
      <c r="B230" s="2"/>
      <c r="C230" s="2"/>
      <c r="D230" s="2"/>
      <c r="E230" s="2"/>
      <c r="F230" s="123"/>
      <c r="I230" s="2"/>
    </row>
    <row r="231" spans="2:9">
      <c r="B231" s="2"/>
      <c r="C231" s="2"/>
      <c r="D231" s="2"/>
      <c r="E231" s="2"/>
      <c r="F231" s="123"/>
      <c r="I231" s="2"/>
    </row>
    <row r="232" spans="2:9">
      <c r="B232" s="2"/>
      <c r="C232" s="2"/>
      <c r="D232" s="2"/>
      <c r="E232" s="2"/>
      <c r="F232" s="123"/>
      <c r="I232" s="2"/>
    </row>
    <row r="233" spans="2:9">
      <c r="B233" s="2"/>
      <c r="C233" s="2"/>
      <c r="D233" s="2"/>
      <c r="E233" s="2"/>
      <c r="F233" s="123"/>
      <c r="I233" s="2"/>
    </row>
    <row r="234" spans="2:9">
      <c r="B234" s="2"/>
      <c r="C234" s="2"/>
      <c r="D234" s="2"/>
      <c r="E234" s="2"/>
      <c r="F234" s="123"/>
      <c r="I234" s="2"/>
    </row>
    <row r="235" spans="2:9">
      <c r="B235" s="2"/>
      <c r="C235" s="2"/>
      <c r="D235" s="2"/>
      <c r="E235" s="2"/>
      <c r="F235" s="123"/>
      <c r="I235" s="2"/>
    </row>
    <row r="236" spans="2:9">
      <c r="B236" s="2"/>
      <c r="C236" s="2"/>
      <c r="D236" s="2"/>
      <c r="E236" s="2"/>
      <c r="F236" s="123"/>
      <c r="I236" s="2"/>
    </row>
    <row r="237" spans="2:9">
      <c r="B237" s="2"/>
      <c r="C237" s="2"/>
      <c r="D237" s="2"/>
      <c r="E237" s="2"/>
      <c r="F237" s="123"/>
      <c r="I237" s="2"/>
    </row>
    <row r="238" spans="2:9">
      <c r="B238" s="2"/>
      <c r="C238" s="2"/>
      <c r="D238" s="2"/>
      <c r="E238" s="2"/>
      <c r="F238" s="123"/>
      <c r="I238" s="2"/>
    </row>
    <row r="239" spans="2:9">
      <c r="B239" s="2"/>
      <c r="C239" s="2"/>
      <c r="D239" s="2"/>
      <c r="E239" s="2"/>
      <c r="F239" s="123"/>
      <c r="I239" s="2"/>
    </row>
    <row r="240" spans="2:9">
      <c r="B240" s="2"/>
      <c r="C240" s="2"/>
      <c r="D240" s="2"/>
      <c r="E240" s="2"/>
      <c r="F240" s="123"/>
      <c r="I240" s="2"/>
    </row>
    <row r="241" spans="2:9">
      <c r="B241" s="2"/>
      <c r="C241" s="2"/>
      <c r="D241" s="2"/>
      <c r="E241" s="2"/>
      <c r="F241" s="123"/>
      <c r="I241" s="2"/>
    </row>
    <row r="242" spans="2:9">
      <c r="B242" s="2"/>
      <c r="C242" s="2"/>
      <c r="D242" s="2"/>
      <c r="E242" s="2"/>
      <c r="F242" s="123"/>
      <c r="I242" s="2"/>
    </row>
    <row r="243" spans="2:9">
      <c r="B243" s="2"/>
      <c r="C243" s="2"/>
      <c r="D243" s="2"/>
      <c r="E243" s="2"/>
      <c r="F243" s="123"/>
      <c r="I243" s="2"/>
    </row>
    <row r="244" spans="2:9">
      <c r="B244" s="2"/>
      <c r="C244" s="2"/>
      <c r="D244" s="2"/>
      <c r="E244" s="2"/>
      <c r="F244" s="123"/>
      <c r="I244" s="2"/>
    </row>
    <row r="245" spans="2:9">
      <c r="B245" s="2"/>
      <c r="C245" s="2"/>
      <c r="D245" s="2"/>
      <c r="E245" s="2"/>
      <c r="F245" s="123"/>
      <c r="I245" s="2"/>
    </row>
    <row r="246" spans="2:9">
      <c r="B246" s="2"/>
      <c r="C246" s="2"/>
      <c r="D246" s="2"/>
      <c r="E246" s="2"/>
      <c r="F246" s="123"/>
      <c r="I246" s="2"/>
    </row>
    <row r="247" spans="2:9">
      <c r="B247" s="2"/>
      <c r="C247" s="2"/>
      <c r="D247" s="2"/>
      <c r="E247" s="2"/>
      <c r="F247" s="123"/>
      <c r="I247" s="2"/>
    </row>
    <row r="248" spans="2:9">
      <c r="B248" s="2"/>
      <c r="C248" s="2"/>
      <c r="D248" s="2"/>
      <c r="E248" s="2"/>
      <c r="F248" s="123"/>
      <c r="I248" s="2"/>
    </row>
    <row r="249" spans="2:9">
      <c r="B249" s="2"/>
      <c r="C249" s="2"/>
      <c r="D249" s="2"/>
      <c r="E249" s="2"/>
      <c r="F249" s="123"/>
      <c r="I249" s="2"/>
    </row>
    <row r="250" spans="2:9">
      <c r="B250" s="2"/>
      <c r="C250" s="2"/>
      <c r="D250" s="2"/>
      <c r="E250" s="2"/>
      <c r="F250" s="123"/>
      <c r="I250" s="2"/>
    </row>
    <row r="251" spans="2:9">
      <c r="B251" s="2"/>
      <c r="C251" s="2"/>
      <c r="D251" s="2"/>
      <c r="E251" s="2"/>
      <c r="F251" s="123"/>
      <c r="I251" s="2"/>
    </row>
    <row r="252" spans="2:9">
      <c r="B252" s="2"/>
      <c r="C252" s="2"/>
      <c r="D252" s="2"/>
      <c r="E252" s="2"/>
      <c r="F252" s="123"/>
      <c r="I252" s="2"/>
    </row>
    <row r="253" spans="2:9">
      <c r="B253" s="2"/>
      <c r="C253" s="2"/>
      <c r="D253" s="2"/>
      <c r="E253" s="2"/>
      <c r="F253" s="123"/>
      <c r="I253" s="2"/>
    </row>
    <row r="254" spans="2:9">
      <c r="B254" s="2"/>
      <c r="C254" s="2"/>
      <c r="D254" s="2"/>
      <c r="E254" s="2"/>
      <c r="F254" s="123"/>
      <c r="I254" s="2"/>
    </row>
    <row r="255" spans="2:9">
      <c r="B255" s="2"/>
      <c r="C255" s="2"/>
      <c r="D255" s="2"/>
      <c r="E255" s="2"/>
      <c r="F255" s="123"/>
      <c r="I255" s="2"/>
    </row>
    <row r="256" spans="2:9">
      <c r="B256" s="2"/>
      <c r="C256" s="2"/>
      <c r="D256" s="2"/>
      <c r="E256" s="2"/>
      <c r="F256" s="123"/>
      <c r="I256" s="2"/>
    </row>
    <row r="257" spans="2:9">
      <c r="B257" s="2"/>
      <c r="C257" s="2"/>
      <c r="D257" s="2"/>
      <c r="E257" s="2"/>
      <c r="F257" s="123"/>
      <c r="I257" s="2"/>
    </row>
    <row r="258" spans="2:9">
      <c r="B258" s="2"/>
      <c r="C258" s="2"/>
      <c r="D258" s="2"/>
      <c r="E258" s="2"/>
      <c r="F258" s="123"/>
      <c r="I258" s="2"/>
    </row>
    <row r="259" spans="2:9">
      <c r="B259" s="2"/>
      <c r="C259" s="2"/>
      <c r="D259" s="2"/>
      <c r="E259" s="2"/>
      <c r="F259" s="123"/>
      <c r="I259" s="2"/>
    </row>
    <row r="260" spans="2:9">
      <c r="B260" s="2"/>
      <c r="C260" s="2"/>
      <c r="D260" s="2"/>
      <c r="E260" s="2"/>
      <c r="F260" s="123"/>
      <c r="I260" s="2"/>
    </row>
    <row r="261" spans="2:9">
      <c r="B261" s="2"/>
      <c r="C261" s="2"/>
      <c r="D261" s="2"/>
      <c r="E261" s="2"/>
      <c r="F261" s="123"/>
      <c r="I261" s="2"/>
    </row>
    <row r="262" spans="2:9">
      <c r="B262" s="2"/>
      <c r="C262" s="2"/>
      <c r="D262" s="2"/>
      <c r="E262" s="2"/>
      <c r="F262" s="123"/>
      <c r="I262" s="2"/>
    </row>
    <row r="263" spans="2:9">
      <c r="B263" s="2"/>
      <c r="C263" s="2"/>
      <c r="D263" s="2"/>
      <c r="E263" s="2"/>
      <c r="F263" s="123"/>
      <c r="I263" s="2"/>
    </row>
    <row r="264" spans="2:9">
      <c r="B264" s="2"/>
      <c r="C264" s="2"/>
      <c r="D264" s="2"/>
      <c r="E264" s="2"/>
      <c r="F264" s="123"/>
      <c r="I264" s="2"/>
    </row>
    <row r="265" spans="2:9">
      <c r="B265" s="2"/>
      <c r="C265" s="2"/>
      <c r="D265" s="2"/>
      <c r="E265" s="2"/>
      <c r="F265" s="123"/>
      <c r="I265" s="2"/>
    </row>
    <row r="266" spans="2:9">
      <c r="B266" s="2"/>
      <c r="C266" s="2"/>
      <c r="D266" s="2"/>
      <c r="E266" s="2"/>
      <c r="F266" s="123"/>
      <c r="I266" s="2"/>
    </row>
    <row r="267" spans="2:9">
      <c r="B267" s="2"/>
      <c r="C267" s="2"/>
      <c r="D267" s="2"/>
      <c r="E267" s="2"/>
      <c r="F267" s="123"/>
      <c r="I267" s="2"/>
    </row>
    <row r="268" spans="2:9">
      <c r="B268" s="2"/>
      <c r="C268" s="2"/>
      <c r="D268" s="2"/>
      <c r="E268" s="2"/>
      <c r="F268" s="123"/>
      <c r="I268" s="2"/>
    </row>
    <row r="269" spans="2:9">
      <c r="B269" s="2"/>
      <c r="C269" s="2"/>
      <c r="D269" s="2"/>
      <c r="E269" s="2"/>
      <c r="F269" s="123"/>
      <c r="I269" s="2"/>
    </row>
    <row r="270" spans="2:9">
      <c r="B270" s="2"/>
      <c r="C270" s="2"/>
      <c r="D270" s="2"/>
      <c r="E270" s="2"/>
      <c r="F270" s="123"/>
      <c r="I270" s="2"/>
    </row>
    <row r="271" spans="2:9">
      <c r="B271" s="2"/>
      <c r="C271" s="2"/>
      <c r="D271" s="2"/>
      <c r="E271" s="2"/>
      <c r="F271" s="123"/>
      <c r="I271" s="2"/>
    </row>
    <row r="272" spans="2:9">
      <c r="B272" s="2"/>
      <c r="C272" s="2"/>
      <c r="D272" s="2"/>
      <c r="E272" s="2"/>
      <c r="F272" s="123"/>
      <c r="I272" s="2"/>
    </row>
    <row r="273" spans="2:9">
      <c r="B273" s="2"/>
      <c r="C273" s="2"/>
      <c r="D273" s="2"/>
      <c r="E273" s="2"/>
      <c r="F273" s="123"/>
      <c r="I273" s="2"/>
    </row>
    <row r="274" spans="2:9">
      <c r="B274" s="2"/>
      <c r="C274" s="2"/>
      <c r="D274" s="2"/>
      <c r="E274" s="2"/>
      <c r="F274" s="123"/>
      <c r="I274" s="2"/>
    </row>
  </sheetData>
  <mergeCells count="6">
    <mergeCell ref="B4:G4"/>
    <mergeCell ref="B5:G5"/>
    <mergeCell ref="C23:E24"/>
    <mergeCell ref="N15:N17"/>
    <mergeCell ref="O10:O11"/>
    <mergeCell ref="O21:O2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CONSTRUCTION COVID19 TCCS</vt:lpstr>
      <vt:lpstr>Structures detailed</vt:lpstr>
      <vt:lpstr>WARD MODULE (40 or 20 beds)</vt:lpstr>
      <vt:lpstr>CORE MODULE  </vt:lpstr>
      <vt:lpstr>TOTAL BoQ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Salamanca Rubio;Jorge Durand Zurdo;Veronica sanchez</dc:creator>
  <cp:lastModifiedBy>DURAND, Jorge</cp:lastModifiedBy>
  <dcterms:created xsi:type="dcterms:W3CDTF">2018-11-27T10:20:50Z</dcterms:created>
  <dcterms:modified xsi:type="dcterms:W3CDTF">2020-04-28T11:43:47Z</dcterms:modified>
</cp:coreProperties>
</file>